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Full-Time Classified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Q14" i="1" l="1"/>
  <c r="P57" i="1"/>
  <c r="O57" i="1" s="1"/>
  <c r="N57" i="1" s="1"/>
  <c r="M57" i="1" s="1"/>
  <c r="L57" i="1" s="1"/>
  <c r="K57" i="1" s="1"/>
  <c r="J57" i="1" s="1"/>
  <c r="I57" i="1" s="1"/>
  <c r="H57" i="1" s="1"/>
  <c r="G57" i="1" s="1"/>
  <c r="F57" i="1" s="1"/>
  <c r="E57" i="1" s="1"/>
  <c r="D57" i="1" s="1"/>
  <c r="C57" i="1" s="1"/>
  <c r="P53" i="1"/>
  <c r="O53" i="1" s="1"/>
  <c r="N53" i="1" s="1"/>
  <c r="M53" i="1" s="1"/>
  <c r="L53" i="1" s="1"/>
  <c r="K53" i="1" s="1"/>
  <c r="J53" i="1" s="1"/>
  <c r="I53" i="1" s="1"/>
  <c r="H53" i="1" s="1"/>
  <c r="G53" i="1" s="1"/>
  <c r="F53" i="1" s="1"/>
  <c r="E53" i="1" s="1"/>
  <c r="D53" i="1" s="1"/>
  <c r="C53" i="1" s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D49" i="1" s="1"/>
  <c r="C49" i="1" s="1"/>
  <c r="P45" i="1"/>
  <c r="O45" i="1" s="1"/>
  <c r="N45" i="1" s="1"/>
  <c r="M45" i="1" s="1"/>
  <c r="L45" i="1" s="1"/>
  <c r="K45" i="1" s="1"/>
  <c r="J45" i="1" s="1"/>
  <c r="I45" i="1" s="1"/>
  <c r="H45" i="1" s="1"/>
  <c r="G45" i="1" s="1"/>
  <c r="F45" i="1" s="1"/>
  <c r="E45" i="1" s="1"/>
  <c r="D45" i="1" s="1"/>
  <c r="C45" i="1" s="1"/>
  <c r="P41" i="1"/>
  <c r="O41" i="1" s="1"/>
  <c r="N41" i="1" s="1"/>
  <c r="M41" i="1" s="1"/>
  <c r="L41" i="1" s="1"/>
  <c r="K41" i="1" s="1"/>
  <c r="J41" i="1" s="1"/>
  <c r="I41" i="1" s="1"/>
  <c r="H41" i="1" s="1"/>
  <c r="G41" i="1" s="1"/>
  <c r="F41" i="1" s="1"/>
  <c r="E41" i="1" s="1"/>
  <c r="D41" i="1" s="1"/>
  <c r="C41" i="1" s="1"/>
  <c r="P37" i="1"/>
  <c r="O37" i="1" s="1"/>
  <c r="N37" i="1" s="1"/>
  <c r="M37" i="1" s="1"/>
  <c r="L37" i="1" s="1"/>
  <c r="K37" i="1" s="1"/>
  <c r="J37" i="1" s="1"/>
  <c r="I37" i="1" s="1"/>
  <c r="H37" i="1" s="1"/>
  <c r="G37" i="1" s="1"/>
  <c r="F37" i="1" s="1"/>
  <c r="E37" i="1" s="1"/>
  <c r="D37" i="1" s="1"/>
  <c r="C37" i="1" s="1"/>
  <c r="P33" i="1"/>
  <c r="O33" i="1" s="1"/>
  <c r="N33" i="1" s="1"/>
  <c r="M33" i="1" s="1"/>
  <c r="L33" i="1" s="1"/>
  <c r="K33" i="1" s="1"/>
  <c r="J33" i="1" s="1"/>
  <c r="I33" i="1" s="1"/>
  <c r="H33" i="1" s="1"/>
  <c r="G33" i="1" s="1"/>
  <c r="F33" i="1" s="1"/>
  <c r="E33" i="1" s="1"/>
  <c r="D33" i="1" s="1"/>
  <c r="C33" i="1" s="1"/>
  <c r="P29" i="1"/>
  <c r="O29" i="1" s="1"/>
  <c r="N29" i="1" s="1"/>
  <c r="M29" i="1" s="1"/>
  <c r="L29" i="1" s="1"/>
  <c r="K29" i="1" s="1"/>
  <c r="J29" i="1" s="1"/>
  <c r="I29" i="1" s="1"/>
  <c r="H29" i="1" s="1"/>
  <c r="G29" i="1" s="1"/>
  <c r="F29" i="1" s="1"/>
  <c r="E29" i="1" s="1"/>
  <c r="D29" i="1" s="1"/>
  <c r="C29" i="1" s="1"/>
  <c r="P25" i="1"/>
  <c r="O25" i="1" s="1"/>
  <c r="N25" i="1" s="1"/>
  <c r="M25" i="1" s="1"/>
  <c r="L25" i="1" s="1"/>
  <c r="K25" i="1" s="1"/>
  <c r="J25" i="1" s="1"/>
  <c r="I25" i="1" s="1"/>
  <c r="H25" i="1" s="1"/>
  <c r="G25" i="1" s="1"/>
  <c r="F25" i="1" s="1"/>
  <c r="E25" i="1" s="1"/>
  <c r="D25" i="1" s="1"/>
  <c r="C25" i="1" s="1"/>
  <c r="P21" i="1"/>
  <c r="O21" i="1" s="1"/>
  <c r="N21" i="1" s="1"/>
  <c r="M21" i="1" s="1"/>
  <c r="L21" i="1" s="1"/>
  <c r="K21" i="1" s="1"/>
  <c r="J21" i="1" s="1"/>
  <c r="I21" i="1" s="1"/>
  <c r="H21" i="1" s="1"/>
  <c r="G21" i="1" s="1"/>
  <c r="F21" i="1" s="1"/>
  <c r="E21" i="1" s="1"/>
  <c r="D21" i="1" s="1"/>
  <c r="C21" i="1" s="1"/>
  <c r="P17" i="1"/>
  <c r="O17" i="1" s="1"/>
  <c r="N17" i="1" s="1"/>
  <c r="M17" i="1" s="1"/>
  <c r="L17" i="1" s="1"/>
  <c r="K17" i="1" s="1"/>
  <c r="J17" i="1" s="1"/>
  <c r="I17" i="1" s="1"/>
  <c r="H17" i="1" s="1"/>
  <c r="G17" i="1" s="1"/>
  <c r="F17" i="1" s="1"/>
  <c r="E17" i="1" s="1"/>
  <c r="D17" i="1" s="1"/>
  <c r="C17" i="1" s="1"/>
  <c r="P13" i="1"/>
  <c r="O13" i="1" s="1"/>
  <c r="N13" i="1" s="1"/>
  <c r="M13" i="1" s="1"/>
  <c r="L13" i="1" s="1"/>
  <c r="K13" i="1" s="1"/>
  <c r="J13" i="1" s="1"/>
  <c r="I13" i="1" s="1"/>
  <c r="H13" i="1" s="1"/>
  <c r="G13" i="1" s="1"/>
  <c r="F13" i="1" s="1"/>
  <c r="E13" i="1" s="1"/>
  <c r="D13" i="1" s="1"/>
  <c r="C13" i="1" s="1"/>
  <c r="C14" i="1" s="1"/>
  <c r="P9" i="1"/>
  <c r="O9" i="1" s="1"/>
  <c r="N9" i="1" s="1"/>
  <c r="M9" i="1" s="1"/>
  <c r="L9" i="1" s="1"/>
  <c r="K9" i="1" s="1"/>
  <c r="J9" i="1" s="1"/>
  <c r="I9" i="1" s="1"/>
  <c r="H9" i="1" s="1"/>
  <c r="G9" i="1" s="1"/>
  <c r="F9" i="1" s="1"/>
  <c r="E9" i="1" s="1"/>
  <c r="D9" i="1" s="1"/>
  <c r="C9" i="1" s="1"/>
  <c r="P5" i="1"/>
  <c r="O5" i="1" s="1"/>
  <c r="N5" i="1" s="1"/>
  <c r="M5" i="1" s="1"/>
  <c r="L5" i="1" s="1"/>
  <c r="K5" i="1" s="1"/>
  <c r="J5" i="1" s="1"/>
  <c r="I5" i="1" s="1"/>
  <c r="H5" i="1" s="1"/>
  <c r="G5" i="1" l="1"/>
  <c r="F5" i="1" s="1"/>
  <c r="E5" i="1" s="1"/>
  <c r="D5" i="1" s="1"/>
  <c r="C5" i="1" l="1"/>
  <c r="O58" i="1" l="1"/>
  <c r="Q58" i="1"/>
  <c r="P58" i="1"/>
  <c r="O59" i="1"/>
  <c r="M58" i="1"/>
  <c r="L58" i="1"/>
  <c r="K58" i="1"/>
  <c r="I58" i="1"/>
  <c r="H58" i="1"/>
  <c r="G59" i="1"/>
  <c r="E58" i="1"/>
  <c r="D58" i="1"/>
  <c r="C59" i="1"/>
  <c r="P55" i="1"/>
  <c r="Q54" i="1"/>
  <c r="P54" i="1"/>
  <c r="O55" i="1"/>
  <c r="M54" i="1"/>
  <c r="L54" i="1"/>
  <c r="K55" i="1"/>
  <c r="I54" i="1"/>
  <c r="H54" i="1"/>
  <c r="G55" i="1"/>
  <c r="E54" i="1"/>
  <c r="D55" i="1"/>
  <c r="C55" i="1"/>
  <c r="I51" i="1"/>
  <c r="Q50" i="1"/>
  <c r="P51" i="1"/>
  <c r="N50" i="1"/>
  <c r="M51" i="1"/>
  <c r="L51" i="1"/>
  <c r="J50" i="1"/>
  <c r="I50" i="1"/>
  <c r="H51" i="1"/>
  <c r="F50" i="1"/>
  <c r="E51" i="1"/>
  <c r="D51" i="1"/>
  <c r="Q47" i="1"/>
  <c r="O46" i="1"/>
  <c r="N47" i="1"/>
  <c r="M47" i="1"/>
  <c r="K46" i="1"/>
  <c r="J46" i="1"/>
  <c r="I47" i="1"/>
  <c r="G46" i="1"/>
  <c r="F47" i="1"/>
  <c r="E47" i="1"/>
  <c r="C46" i="1"/>
  <c r="P42" i="1"/>
  <c r="O42" i="1"/>
  <c r="N43" i="1"/>
  <c r="L42" i="1"/>
  <c r="K43" i="1"/>
  <c r="J43" i="1"/>
  <c r="H42" i="1"/>
  <c r="G42" i="1"/>
  <c r="F43" i="1"/>
  <c r="D42" i="1"/>
  <c r="C43" i="1"/>
  <c r="L38" i="1"/>
  <c r="Q38" i="1"/>
  <c r="P38" i="1"/>
  <c r="O39" i="1"/>
  <c r="M38" i="1"/>
  <c r="L39" i="1"/>
  <c r="K39" i="1"/>
  <c r="I38" i="1"/>
  <c r="H38" i="1"/>
  <c r="G39" i="1"/>
  <c r="E38" i="1"/>
  <c r="D39" i="1"/>
  <c r="C39" i="1"/>
  <c r="N35" i="1"/>
  <c r="Q34" i="1"/>
  <c r="P35" i="1"/>
  <c r="N34" i="1"/>
  <c r="M35" i="1"/>
  <c r="L35" i="1"/>
  <c r="J34" i="1"/>
  <c r="I34" i="1"/>
  <c r="H35" i="1"/>
  <c r="F34" i="1"/>
  <c r="E35" i="1"/>
  <c r="D35" i="1"/>
  <c r="Q31" i="1"/>
  <c r="O30" i="1"/>
  <c r="N31" i="1"/>
  <c r="M31" i="1"/>
  <c r="K30" i="1"/>
  <c r="J30" i="1"/>
  <c r="I31" i="1"/>
  <c r="G30" i="1"/>
  <c r="F30" i="1"/>
  <c r="E31" i="1"/>
  <c r="C30" i="1"/>
  <c r="K26" i="1"/>
  <c r="Q27" i="1"/>
  <c r="P26" i="1"/>
  <c r="O27" i="1"/>
  <c r="N26" i="1"/>
  <c r="M27" i="1"/>
  <c r="L26" i="1"/>
  <c r="K27" i="1"/>
  <c r="J26" i="1"/>
  <c r="I27" i="1"/>
  <c r="H26" i="1"/>
  <c r="G26" i="1"/>
  <c r="F27" i="1"/>
  <c r="E27" i="1"/>
  <c r="D26" i="1"/>
  <c r="C27" i="1"/>
  <c r="L22" i="1"/>
  <c r="Q23" i="1"/>
  <c r="P23" i="1"/>
  <c r="O22" i="1"/>
  <c r="N23" i="1"/>
  <c r="M23" i="1"/>
  <c r="L23" i="1"/>
  <c r="K22" i="1"/>
  <c r="J23" i="1"/>
  <c r="I22" i="1"/>
  <c r="H23" i="1"/>
  <c r="G22" i="1"/>
  <c r="F22" i="1"/>
  <c r="E22" i="1"/>
  <c r="D23" i="1"/>
  <c r="C22" i="1"/>
  <c r="G18" i="1"/>
  <c r="Q19" i="1"/>
  <c r="P18" i="1"/>
  <c r="O19" i="1"/>
  <c r="N18" i="1"/>
  <c r="M19" i="1"/>
  <c r="L18" i="1"/>
  <c r="K19" i="1"/>
  <c r="J18" i="1"/>
  <c r="I19" i="1"/>
  <c r="H18" i="1"/>
  <c r="G19" i="1"/>
  <c r="F18" i="1"/>
  <c r="E19" i="1"/>
  <c r="D18" i="1"/>
  <c r="C19" i="1"/>
  <c r="L15" i="1"/>
  <c r="P15" i="1"/>
  <c r="O14" i="1"/>
  <c r="N15" i="1"/>
  <c r="M14" i="1"/>
  <c r="L14" i="1"/>
  <c r="K14" i="1"/>
  <c r="J15" i="1"/>
  <c r="I14" i="1"/>
  <c r="H15" i="1"/>
  <c r="G14" i="1"/>
  <c r="F15" i="1"/>
  <c r="E14" i="1"/>
  <c r="D15" i="1"/>
  <c r="Q10" i="1"/>
  <c r="P10" i="1"/>
  <c r="O11" i="1"/>
  <c r="N10" i="1"/>
  <c r="M11" i="1"/>
  <c r="L10" i="1"/>
  <c r="K11" i="1"/>
  <c r="J10" i="1"/>
  <c r="I10" i="1"/>
  <c r="H10" i="1"/>
  <c r="G11" i="1"/>
  <c r="F10" i="1"/>
  <c r="E11" i="1"/>
  <c r="D10" i="1"/>
  <c r="C11" i="1"/>
  <c r="L6" i="1"/>
  <c r="D6" i="1"/>
  <c r="Q6" i="1"/>
  <c r="P7" i="1"/>
  <c r="O6" i="1"/>
  <c r="N7" i="1"/>
  <c r="M6" i="1"/>
  <c r="L7" i="1"/>
  <c r="K6" i="1"/>
  <c r="J6" i="1"/>
  <c r="I6" i="1"/>
  <c r="H7" i="1"/>
  <c r="G6" i="1"/>
  <c r="F7" i="1"/>
  <c r="E6" i="1"/>
  <c r="D7" i="1"/>
  <c r="C6" i="1"/>
  <c r="D14" i="1" l="1"/>
  <c r="O18" i="1"/>
  <c r="G27" i="1"/>
  <c r="N30" i="1"/>
  <c r="G47" i="1"/>
  <c r="Q51" i="1"/>
  <c r="D54" i="1"/>
  <c r="H59" i="1"/>
  <c r="N46" i="1"/>
  <c r="L34" i="1"/>
  <c r="O47" i="1"/>
  <c r="D50" i="1"/>
  <c r="O54" i="1"/>
  <c r="P59" i="1"/>
  <c r="J42" i="1"/>
  <c r="D22" i="1"/>
  <c r="F35" i="1"/>
  <c r="M50" i="1"/>
  <c r="H55" i="1"/>
  <c r="I11" i="1"/>
  <c r="F23" i="1"/>
  <c r="E39" i="1"/>
  <c r="D43" i="1"/>
  <c r="L43" i="1"/>
  <c r="F6" i="1"/>
  <c r="N6" i="1"/>
  <c r="I7" i="1"/>
  <c r="Q7" i="1"/>
  <c r="C10" i="1"/>
  <c r="K10" i="1"/>
  <c r="D11" i="1"/>
  <c r="L11" i="1"/>
  <c r="F14" i="1"/>
  <c r="N14" i="1"/>
  <c r="G15" i="1"/>
  <c r="O15" i="1"/>
  <c r="I18" i="1"/>
  <c r="Q18" i="1"/>
  <c r="J19" i="1"/>
  <c r="N22" i="1"/>
  <c r="I23" i="1"/>
  <c r="C26" i="1"/>
  <c r="O26" i="1"/>
  <c r="F31" i="1"/>
  <c r="O31" i="1"/>
  <c r="D34" i="1"/>
  <c r="M34" i="1"/>
  <c r="I35" i="1"/>
  <c r="Q35" i="1"/>
  <c r="D38" i="1"/>
  <c r="O38" i="1"/>
  <c r="H39" i="1"/>
  <c r="P39" i="1"/>
  <c r="K42" i="1"/>
  <c r="G43" i="1"/>
  <c r="O43" i="1"/>
  <c r="Q46" i="1"/>
  <c r="J47" i="1"/>
  <c r="E50" i="1"/>
  <c r="J51" i="1"/>
  <c r="G54" i="1"/>
  <c r="I55" i="1"/>
  <c r="Q55" i="1"/>
  <c r="C58" i="1"/>
  <c r="K59" i="1"/>
  <c r="Q11" i="1"/>
  <c r="H6" i="1"/>
  <c r="P6" i="1"/>
  <c r="J7" i="1"/>
  <c r="E10" i="1"/>
  <c r="M10" i="1"/>
  <c r="H14" i="1"/>
  <c r="P14" i="1"/>
  <c r="C18" i="1"/>
  <c r="K18" i="1"/>
  <c r="H22" i="1"/>
  <c r="P22" i="1"/>
  <c r="F26" i="1"/>
  <c r="Q26" i="1"/>
  <c r="J31" i="1"/>
  <c r="E34" i="1"/>
  <c r="J35" i="1"/>
  <c r="G38" i="1"/>
  <c r="I39" i="1"/>
  <c r="Q39" i="1"/>
  <c r="C42" i="1"/>
  <c r="H43" i="1"/>
  <c r="P43" i="1"/>
  <c r="F46" i="1"/>
  <c r="C47" i="1"/>
  <c r="K47" i="1"/>
  <c r="L55" i="1"/>
  <c r="G58" i="1"/>
  <c r="D59" i="1"/>
  <c r="L59" i="1"/>
  <c r="M39" i="1"/>
  <c r="E7" i="1"/>
  <c r="M7" i="1"/>
  <c r="G10" i="1"/>
  <c r="O10" i="1"/>
  <c r="H11" i="1"/>
  <c r="P11" i="1"/>
  <c r="J14" i="1"/>
  <c r="C15" i="1"/>
  <c r="K15" i="1"/>
  <c r="E18" i="1"/>
  <c r="M18" i="1"/>
  <c r="F19" i="1"/>
  <c r="N19" i="1"/>
  <c r="J22" i="1"/>
  <c r="E23" i="1"/>
  <c r="K31" i="1"/>
  <c r="L50" i="1"/>
  <c r="F51" i="1"/>
  <c r="N51" i="1"/>
  <c r="E55" i="1"/>
  <c r="M55" i="1"/>
  <c r="O23" i="1"/>
  <c r="E42" i="1"/>
  <c r="E43" i="1"/>
  <c r="M42" i="1"/>
  <c r="M43" i="1"/>
  <c r="M22" i="1"/>
  <c r="Q22" i="1"/>
  <c r="K23" i="1"/>
  <c r="M26" i="1"/>
  <c r="H27" i="1"/>
  <c r="N27" i="1"/>
  <c r="D30" i="1"/>
  <c r="D31" i="1"/>
  <c r="H30" i="1"/>
  <c r="H31" i="1"/>
  <c r="L30" i="1"/>
  <c r="L31" i="1"/>
  <c r="P30" i="1"/>
  <c r="P31" i="1"/>
  <c r="I30" i="1"/>
  <c r="Q30" i="1"/>
  <c r="C34" i="1"/>
  <c r="C35" i="1"/>
  <c r="G34" i="1"/>
  <c r="G35" i="1"/>
  <c r="K34" i="1"/>
  <c r="K35" i="1"/>
  <c r="O34" i="1"/>
  <c r="O35" i="1"/>
  <c r="D46" i="1"/>
  <c r="D47" i="1"/>
  <c r="H46" i="1"/>
  <c r="H47" i="1"/>
  <c r="L46" i="1"/>
  <c r="L47" i="1"/>
  <c r="P46" i="1"/>
  <c r="P47" i="1"/>
  <c r="I46" i="1"/>
  <c r="C50" i="1"/>
  <c r="C51" i="1"/>
  <c r="G50" i="1"/>
  <c r="G51" i="1"/>
  <c r="K50" i="1"/>
  <c r="K51" i="1"/>
  <c r="O50" i="1"/>
  <c r="O51" i="1"/>
  <c r="F58" i="1"/>
  <c r="F59" i="1"/>
  <c r="J58" i="1"/>
  <c r="J59" i="1"/>
  <c r="N58" i="1"/>
  <c r="N59" i="1"/>
  <c r="G31" i="1"/>
  <c r="I42" i="1"/>
  <c r="I43" i="1"/>
  <c r="G7" i="1"/>
  <c r="F11" i="1"/>
  <c r="J11" i="1"/>
  <c r="N11" i="1"/>
  <c r="E15" i="1"/>
  <c r="I15" i="1"/>
  <c r="M15" i="1"/>
  <c r="Q15" i="1"/>
  <c r="D19" i="1"/>
  <c r="H19" i="1"/>
  <c r="L19" i="1"/>
  <c r="P19" i="1"/>
  <c r="C23" i="1"/>
  <c r="G23" i="1"/>
  <c r="I26" i="1"/>
  <c r="D27" i="1"/>
  <c r="J27" i="1"/>
  <c r="C31" i="1"/>
  <c r="H34" i="1"/>
  <c r="P34" i="1"/>
  <c r="F38" i="1"/>
  <c r="F39" i="1"/>
  <c r="J38" i="1"/>
  <c r="J39" i="1"/>
  <c r="N38" i="1"/>
  <c r="N39" i="1"/>
  <c r="C38" i="1"/>
  <c r="K38" i="1"/>
  <c r="F42" i="1"/>
  <c r="N42" i="1"/>
  <c r="H50" i="1"/>
  <c r="P50" i="1"/>
  <c r="F54" i="1"/>
  <c r="F55" i="1"/>
  <c r="J54" i="1"/>
  <c r="J55" i="1"/>
  <c r="N54" i="1"/>
  <c r="N55" i="1"/>
  <c r="C54" i="1"/>
  <c r="K54" i="1"/>
  <c r="L27" i="1"/>
  <c r="Q42" i="1"/>
  <c r="Q43" i="1"/>
  <c r="C7" i="1"/>
  <c r="K7" i="1"/>
  <c r="O7" i="1"/>
  <c r="E26" i="1"/>
  <c r="P27" i="1"/>
  <c r="E30" i="1"/>
  <c r="M30" i="1"/>
  <c r="E46" i="1"/>
  <c r="M46" i="1"/>
  <c r="E59" i="1"/>
  <c r="I59" i="1"/>
  <c r="M59" i="1"/>
  <c r="Q59" i="1"/>
</calcChain>
</file>

<file path=xl/sharedStrings.xml><?xml version="1.0" encoding="utf-8"?>
<sst xmlns="http://schemas.openxmlformats.org/spreadsheetml/2006/main" count="77" uniqueCount="37">
  <si>
    <t xml:space="preserve">Classified Salary Schedule </t>
  </si>
  <si>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</si>
  <si>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</si>
  <si>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</si>
  <si>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</si>
  <si>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</si>
  <si>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</si>
  <si>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</si>
  <si>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</si>
  <si>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</si>
  <si>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</si>
  <si>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</si>
  <si>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</si>
  <si>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</si>
  <si>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</si>
  <si>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</si>
  <si>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</si>
  <si>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Annual</t>
  </si>
  <si>
    <t>Monthly</t>
  </si>
  <si>
    <t>Hourly</t>
  </si>
  <si>
    <t>X</t>
  </si>
  <si>
    <t>IX</t>
  </si>
  <si>
    <t>VIII</t>
  </si>
  <si>
    <t>VII</t>
  </si>
  <si>
    <t>VI</t>
  </si>
  <si>
    <t>V</t>
  </si>
  <si>
    <t>IV</t>
  </si>
  <si>
    <t>III</t>
  </si>
  <si>
    <t xml:space="preserve">                                                 </t>
  </si>
  <si>
    <t>Work Study &amp; Student Tutors Only</t>
  </si>
  <si>
    <t>XT</t>
  </si>
  <si>
    <t>IXT</t>
  </si>
  <si>
    <t>VIIIT</t>
  </si>
  <si>
    <t>VIIT</t>
  </si>
  <si>
    <t>VIT</t>
  </si>
  <si>
    <t>VT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</si>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</sst>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.5"/>
      <name val="Arial Narrow"/>
      <family val="2"/>
    </font>
    <font>
      <sz val="10.5"/>
      <color theme="1"/>
      <name val="Calibri"/>
      <family val="2"/>
      <scheme val="minor"/>
    </font>
    <font>
      <sz val="10.5"/>
      <name val="Arial Narrow"/>
      <family val="2"/>
    </font>
    <font>
      <sz val="10.5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3" xfId="3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164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7" fillId="2" borderId="0" xfId="0" applyNumberFormat="1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164" fontId="7" fillId="3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164" fontId="7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1" fillId="0" borderId="1" xfId="1" applyAlignment="1">
      <alignment horizontal="center"/>
    </xf>
    <xf numFmtId="0" fontId="2" fillId="0" borderId="2" xfId="2" applyAlignment="1">
      <alignment horizontal="center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36"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.5"/>
        <color auto="1"/>
        <name val="Arial Narrow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Q62" headerRowCount="0" totalsRowShown="0" headerRowDxfId="35" data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/>
    <tableColumn id="5" name="Column5" headerRowDxfId="25" dataDxfId="24"/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6.28515625" style="1" bestFit="1" customWidth="1"/>
    <col min="2" max="2" width="7.140625" style="2" bestFit="1" customWidth="1"/>
    <col min="3" max="14" width="10.28515625" bestFit="1" customWidth="1"/>
    <col min="15" max="17" width="10.85546875" bestFit="1" customWidth="1"/>
    <col min="18" max="18" width="11.5703125" bestFit="1" customWidth="1"/>
  </cols>
  <sheetData>
    <row r="1" spans="1:18" ht="20.25" thickBot="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8.75" thickTop="1" thickBot="1" x14ac:dyDescent="0.3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 ht="16.5" thickTop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s="5" customFormat="1" ht="14.25" x14ac:dyDescent="0.25">
      <c r="A4" s="4" t="s">
        <v>1</v>
      </c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8" s="5" customFormat="1" ht="14.25" x14ac:dyDescent="0.25">
      <c r="A5" s="6"/>
      <c r="B5" s="4" t="s">
        <v>17</v>
      </c>
      <c r="C5" s="7">
        <f>D5/(1+0.029)</f>
        <v>78377.38294672851</v>
      </c>
      <c r="D5" s="7">
        <f t="shared" ref="D5:P5" si="0">E5/(1+0.029)</f>
        <v>80650.327052183624</v>
      </c>
      <c r="E5" s="7">
        <f t="shared" si="0"/>
        <v>82989.186536696943</v>
      </c>
      <c r="F5" s="7">
        <f t="shared" si="0"/>
        <v>85395.872946261152</v>
      </c>
      <c r="G5" s="7">
        <f>H5/(1+0.029)</f>
        <v>87872.353261702723</v>
      </c>
      <c r="H5" s="7">
        <f t="shared" si="0"/>
        <v>90420.651506292095</v>
      </c>
      <c r="I5" s="7">
        <f t="shared" si="0"/>
        <v>93042.850399974559</v>
      </c>
      <c r="J5" s="7">
        <f t="shared" si="0"/>
        <v>95741.093061573818</v>
      </c>
      <c r="K5" s="7">
        <f t="shared" si="0"/>
        <v>98517.584760359445</v>
      </c>
      <c r="L5" s="7">
        <f t="shared" si="0"/>
        <v>101374.59471840986</v>
      </c>
      <c r="M5" s="7">
        <f t="shared" si="0"/>
        <v>104314.45796524374</v>
      </c>
      <c r="N5" s="7">
        <f t="shared" si="0"/>
        <v>107339.5772462358</v>
      </c>
      <c r="O5" s="7">
        <f t="shared" si="0"/>
        <v>110452.42498637663</v>
      </c>
      <c r="P5" s="7">
        <f t="shared" si="0"/>
        <v>113655.54531098154</v>
      </c>
      <c r="Q5" s="7">
        <f>114378.05*1.0225</f>
        <v>116951.556125</v>
      </c>
      <c r="R5" s="8"/>
    </row>
    <row r="6" spans="1:18" s="5" customFormat="1" ht="14.25" x14ac:dyDescent="0.25">
      <c r="A6" s="6" t="s">
        <v>30</v>
      </c>
      <c r="B6" s="4" t="s">
        <v>18</v>
      </c>
      <c r="C6" s="7">
        <f t="shared" ref="C6:P6" si="1">C5/12</f>
        <v>6531.4485788940428</v>
      </c>
      <c r="D6" s="7">
        <f t="shared" si="1"/>
        <v>6720.8605876819684</v>
      </c>
      <c r="E6" s="7">
        <f t="shared" si="1"/>
        <v>6915.7655447247453</v>
      </c>
      <c r="F6" s="7">
        <f t="shared" si="1"/>
        <v>7116.322745521763</v>
      </c>
      <c r="G6" s="7">
        <f t="shared" si="1"/>
        <v>7322.6961051418939</v>
      </c>
      <c r="H6" s="7">
        <f t="shared" si="1"/>
        <v>7535.0542921910082</v>
      </c>
      <c r="I6" s="7">
        <f t="shared" si="1"/>
        <v>7753.5708666645469</v>
      </c>
      <c r="J6" s="7">
        <f t="shared" si="1"/>
        <v>7978.4244217978185</v>
      </c>
      <c r="K6" s="7">
        <f t="shared" si="1"/>
        <v>8209.7987300299537</v>
      </c>
      <c r="L6" s="7">
        <f t="shared" si="1"/>
        <v>8447.8828932008219</v>
      </c>
      <c r="M6" s="7">
        <f t="shared" si="1"/>
        <v>8692.8714971036443</v>
      </c>
      <c r="N6" s="7">
        <f t="shared" si="1"/>
        <v>8944.9647705196494</v>
      </c>
      <c r="O6" s="7">
        <f t="shared" si="1"/>
        <v>9204.3687488647192</v>
      </c>
      <c r="P6" s="7">
        <f t="shared" si="1"/>
        <v>9471.2954425817952</v>
      </c>
      <c r="Q6" s="7">
        <f>Q5/12</f>
        <v>9745.9630104166663</v>
      </c>
      <c r="R6" s="8"/>
    </row>
    <row r="7" spans="1:18" s="5" customFormat="1" ht="14.25" x14ac:dyDescent="0.25">
      <c r="A7" s="6"/>
      <c r="B7" s="4" t="s">
        <v>19</v>
      </c>
      <c r="C7" s="7">
        <f t="shared" ref="C7:P7" si="2">C5/2080</f>
        <v>37.681434109004094</v>
      </c>
      <c r="D7" s="7">
        <f t="shared" si="2"/>
        <v>38.774195698165201</v>
      </c>
      <c r="E7" s="7">
        <f t="shared" si="2"/>
        <v>39.89864737341199</v>
      </c>
      <c r="F7" s="7">
        <f t="shared" si="2"/>
        <v>41.055708147240935</v>
      </c>
      <c r="G7" s="7">
        <f t="shared" si="2"/>
        <v>42.246323683510923</v>
      </c>
      <c r="H7" s="7">
        <f t="shared" si="2"/>
        <v>43.471467070332736</v>
      </c>
      <c r="I7" s="7">
        <f t="shared" si="2"/>
        <v>44.732139615372382</v>
      </c>
      <c r="J7" s="7">
        <f t="shared" si="2"/>
        <v>46.029371664218182</v>
      </c>
      <c r="K7" s="7">
        <f t="shared" si="2"/>
        <v>47.364223442480501</v>
      </c>
      <c r="L7" s="7">
        <f t="shared" si="2"/>
        <v>48.737785922312433</v>
      </c>
      <c r="M7" s="7">
        <f t="shared" si="2"/>
        <v>50.15118171405949</v>
      </c>
      <c r="N7" s="7">
        <f t="shared" si="2"/>
        <v>51.605565983767214</v>
      </c>
      <c r="O7" s="7">
        <f t="shared" si="2"/>
        <v>53.102127397296456</v>
      </c>
      <c r="P7" s="7">
        <f t="shared" si="2"/>
        <v>54.64208909181805</v>
      </c>
      <c r="Q7" s="7">
        <f>Q5/2080</f>
        <v>56.22670967548077</v>
      </c>
      <c r="R7" s="8"/>
    </row>
    <row r="8" spans="1:18" s="5" customFormat="1" ht="14.25" x14ac:dyDescent="0.25">
      <c r="A8" s="6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s="5" customFormat="1" ht="14.25" x14ac:dyDescent="0.25">
      <c r="A9" s="6"/>
      <c r="B9" s="4" t="s">
        <v>17</v>
      </c>
      <c r="C9" s="7">
        <f t="shared" ref="C9:O9" si="3">D9/(1+0.029)</f>
        <v>76745.641897042224</v>
      </c>
      <c r="D9" s="7">
        <f t="shared" si="3"/>
        <v>78971.265512056445</v>
      </c>
      <c r="E9" s="7">
        <f t="shared" si="3"/>
        <v>81261.432211906082</v>
      </c>
      <c r="F9" s="7">
        <f t="shared" si="3"/>
        <v>83618.013746051351</v>
      </c>
      <c r="G9" s="7">
        <f t="shared" si="3"/>
        <v>86042.936144686828</v>
      </c>
      <c r="H9" s="7">
        <f t="shared" si="3"/>
        <v>88538.181292882742</v>
      </c>
      <c r="I9" s="7">
        <f t="shared" si="3"/>
        <v>91105.788550376339</v>
      </c>
      <c r="J9" s="7">
        <f t="shared" si="3"/>
        <v>93747.856418337251</v>
      </c>
      <c r="K9" s="7">
        <f t="shared" si="3"/>
        <v>96466.54425446903</v>
      </c>
      <c r="L9" s="7">
        <f t="shared" si="3"/>
        <v>99264.074037848623</v>
      </c>
      <c r="M9" s="7">
        <f t="shared" si="3"/>
        <v>102142.73218494623</v>
      </c>
      <c r="N9" s="7">
        <f t="shared" si="3"/>
        <v>105104.87141830966</v>
      </c>
      <c r="O9" s="7">
        <f t="shared" si="3"/>
        <v>108152.91268944064</v>
      </c>
      <c r="P9" s="7">
        <f>Q9/(1+0.029)</f>
        <v>111289.3471574344</v>
      </c>
      <c r="Q9" s="7">
        <f>111996.81*1.0225</f>
        <v>114516.73822499999</v>
      </c>
      <c r="R9" s="8"/>
    </row>
    <row r="10" spans="1:18" s="5" customFormat="1" ht="14.25" x14ac:dyDescent="0.25">
      <c r="A10" s="6" t="s">
        <v>20</v>
      </c>
      <c r="B10" s="4" t="s">
        <v>18</v>
      </c>
      <c r="C10" s="7">
        <f t="shared" ref="C10:P10" si="4">C9/12</f>
        <v>6395.4701580868523</v>
      </c>
      <c r="D10" s="7">
        <f t="shared" si="4"/>
        <v>6580.9387926713707</v>
      </c>
      <c r="E10" s="7">
        <f t="shared" si="4"/>
        <v>6771.7860176588401</v>
      </c>
      <c r="F10" s="7">
        <f t="shared" si="4"/>
        <v>6968.1678121709456</v>
      </c>
      <c r="G10" s="7">
        <f t="shared" si="4"/>
        <v>7170.2446787239023</v>
      </c>
      <c r="H10" s="7">
        <f t="shared" si="4"/>
        <v>7378.1817744068949</v>
      </c>
      <c r="I10" s="7">
        <f t="shared" si="4"/>
        <v>7592.1490458646949</v>
      </c>
      <c r="J10" s="7">
        <f t="shared" si="4"/>
        <v>7812.3213681947709</v>
      </c>
      <c r="K10" s="7">
        <f t="shared" si="4"/>
        <v>8038.8786878724195</v>
      </c>
      <c r="L10" s="7">
        <f t="shared" si="4"/>
        <v>8272.0061698207192</v>
      </c>
      <c r="M10" s="7">
        <f t="shared" si="4"/>
        <v>8511.8943487455199</v>
      </c>
      <c r="N10" s="7">
        <f t="shared" si="4"/>
        <v>8758.7392848591389</v>
      </c>
      <c r="O10" s="7">
        <f t="shared" si="4"/>
        <v>9012.742724120053</v>
      </c>
      <c r="P10" s="7">
        <f t="shared" si="4"/>
        <v>9274.112263119534</v>
      </c>
      <c r="Q10" s="7">
        <f>Q9/12</f>
        <v>9543.0615187499989</v>
      </c>
      <c r="R10" s="8"/>
    </row>
    <row r="11" spans="1:18" s="5" customFormat="1" ht="14.25" x14ac:dyDescent="0.25">
      <c r="A11" s="6"/>
      <c r="B11" s="4" t="s">
        <v>19</v>
      </c>
      <c r="C11" s="7">
        <f t="shared" ref="C11:P11" si="5">C9/2080</f>
        <v>36.896943219731838</v>
      </c>
      <c r="D11" s="7">
        <f t="shared" si="5"/>
        <v>37.966954573104061</v>
      </c>
      <c r="E11" s="7">
        <f t="shared" si="5"/>
        <v>39.067996255724076</v>
      </c>
      <c r="F11" s="7">
        <f t="shared" si="5"/>
        <v>40.200968147140074</v>
      </c>
      <c r="G11" s="7">
        <f t="shared" si="5"/>
        <v>41.366796223407128</v>
      </c>
      <c r="H11" s="7">
        <f t="shared" si="5"/>
        <v>42.566433313885931</v>
      </c>
      <c r="I11" s="7">
        <f t="shared" si="5"/>
        <v>43.800859879988622</v>
      </c>
      <c r="J11" s="7">
        <f t="shared" si="5"/>
        <v>45.071084816508296</v>
      </c>
      <c r="K11" s="7">
        <f t="shared" si="5"/>
        <v>46.378146276187032</v>
      </c>
      <c r="L11" s="7">
        <f t="shared" si="5"/>
        <v>47.723112518196452</v>
      </c>
      <c r="M11" s="7">
        <f t="shared" si="5"/>
        <v>49.10708278122415</v>
      </c>
      <c r="N11" s="7">
        <f t="shared" si="5"/>
        <v>50.531188181879642</v>
      </c>
      <c r="O11" s="7">
        <f t="shared" si="5"/>
        <v>51.996592639154152</v>
      </c>
      <c r="P11" s="7">
        <f t="shared" si="5"/>
        <v>53.504493825689615</v>
      </c>
      <c r="Q11" s="7">
        <f>Q9/2080</f>
        <v>55.056124146634609</v>
      </c>
      <c r="R11" s="8"/>
    </row>
    <row r="12" spans="1:18" s="5" customFormat="1" ht="14.25" x14ac:dyDescent="0.25">
      <c r="A12" s="6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s="5" customFormat="1" ht="14.25" x14ac:dyDescent="0.25">
      <c r="A13" s="6"/>
      <c r="B13" s="4" t="s">
        <v>17</v>
      </c>
      <c r="C13" s="7">
        <f t="shared" ref="C13:O13" si="6">D13/(1+0.029)</f>
        <v>69979.635624515242</v>
      </c>
      <c r="D13" s="7">
        <f t="shared" si="6"/>
        <v>72009.045057626179</v>
      </c>
      <c r="E13" s="7">
        <f t="shared" si="6"/>
        <v>74097.307364297332</v>
      </c>
      <c r="F13" s="7">
        <f t="shared" si="6"/>
        <v>76246.129277861954</v>
      </c>
      <c r="G13" s="7">
        <f t="shared" si="6"/>
        <v>78457.267026919944</v>
      </c>
      <c r="H13" s="7">
        <f t="shared" si="6"/>
        <v>80732.527770700617</v>
      </c>
      <c r="I13" s="7">
        <f t="shared" si="6"/>
        <v>83073.771076050922</v>
      </c>
      <c r="J13" s="7">
        <f t="shared" si="6"/>
        <v>85482.910437256389</v>
      </c>
      <c r="K13" s="7">
        <f t="shared" si="6"/>
        <v>87961.914839936813</v>
      </c>
      <c r="L13" s="7">
        <f t="shared" si="6"/>
        <v>90512.810370294974</v>
      </c>
      <c r="M13" s="7">
        <f t="shared" si="6"/>
        <v>93137.681871033521</v>
      </c>
      <c r="N13" s="7">
        <f t="shared" si="6"/>
        <v>95838.674645293489</v>
      </c>
      <c r="O13" s="7">
        <f t="shared" si="6"/>
        <v>98617.996210006997</v>
      </c>
      <c r="P13" s="7">
        <f>Q13/(1+0.029)</f>
        <v>101477.91810009719</v>
      </c>
      <c r="Q13" s="7">
        <f>102123.01*1.0225</f>
        <v>104420.77772499999</v>
      </c>
      <c r="R13" s="8"/>
    </row>
    <row r="14" spans="1:18" s="5" customFormat="1" ht="14.25" x14ac:dyDescent="0.25">
      <c r="A14" s="6" t="s">
        <v>31</v>
      </c>
      <c r="B14" s="4" t="s">
        <v>18</v>
      </c>
      <c r="C14" s="7">
        <f>C13/12</f>
        <v>5831.6363020429371</v>
      </c>
      <c r="D14" s="7">
        <f t="shared" ref="D14:P14" si="7">D13/12</f>
        <v>6000.7537548021819</v>
      </c>
      <c r="E14" s="7">
        <f t="shared" si="7"/>
        <v>6174.7756136914441</v>
      </c>
      <c r="F14" s="7">
        <f t="shared" si="7"/>
        <v>6353.8441064884964</v>
      </c>
      <c r="G14" s="7">
        <f t="shared" si="7"/>
        <v>6538.1055855766617</v>
      </c>
      <c r="H14" s="7">
        <f t="shared" si="7"/>
        <v>6727.7106475583851</v>
      </c>
      <c r="I14" s="7">
        <f t="shared" si="7"/>
        <v>6922.8142563375768</v>
      </c>
      <c r="J14" s="7">
        <f t="shared" si="7"/>
        <v>7123.5758697713654</v>
      </c>
      <c r="K14" s="7">
        <f t="shared" si="7"/>
        <v>7330.1595699947347</v>
      </c>
      <c r="L14" s="7">
        <f t="shared" si="7"/>
        <v>7542.7341975245808</v>
      </c>
      <c r="M14" s="7">
        <f t="shared" si="7"/>
        <v>7761.4734892527931</v>
      </c>
      <c r="N14" s="7">
        <f t="shared" si="7"/>
        <v>7986.5562204411244</v>
      </c>
      <c r="O14" s="7">
        <f t="shared" si="7"/>
        <v>8218.166350833917</v>
      </c>
      <c r="P14" s="7">
        <f t="shared" si="7"/>
        <v>8456.4931750080996</v>
      </c>
      <c r="Q14" s="7">
        <f>Q13/12</f>
        <v>8701.7314770833327</v>
      </c>
      <c r="R14" s="8"/>
    </row>
    <row r="15" spans="1:18" s="5" customFormat="1" ht="14.25" x14ac:dyDescent="0.25">
      <c r="A15" s="6"/>
      <c r="B15" s="4" t="s">
        <v>19</v>
      </c>
      <c r="C15" s="7">
        <f t="shared" ref="C15:P15" si="8">C13/2080</f>
        <v>33.64405558870925</v>
      </c>
      <c r="D15" s="7">
        <f t="shared" si="8"/>
        <v>34.619733200781816</v>
      </c>
      <c r="E15" s="7">
        <f t="shared" si="8"/>
        <v>35.623705463604487</v>
      </c>
      <c r="F15" s="7">
        <f t="shared" si="8"/>
        <v>36.656792922049014</v>
      </c>
      <c r="G15" s="7">
        <f t="shared" si="8"/>
        <v>37.719839916788438</v>
      </c>
      <c r="H15" s="7">
        <f t="shared" si="8"/>
        <v>38.813715274375298</v>
      </c>
      <c r="I15" s="7">
        <f t="shared" si="8"/>
        <v>39.939313017332175</v>
      </c>
      <c r="J15" s="7">
        <f t="shared" si="8"/>
        <v>41.097553094834801</v>
      </c>
      <c r="K15" s="7">
        <f t="shared" si="8"/>
        <v>42.289382134585004</v>
      </c>
      <c r="L15" s="7">
        <f t="shared" si="8"/>
        <v>43.515774216487969</v>
      </c>
      <c r="M15" s="7">
        <f t="shared" si="8"/>
        <v>44.777731668766116</v>
      </c>
      <c r="N15" s="7">
        <f t="shared" si="8"/>
        <v>46.076285887160331</v>
      </c>
      <c r="O15" s="7">
        <f t="shared" si="8"/>
        <v>47.412498177887983</v>
      </c>
      <c r="P15" s="7">
        <f t="shared" si="8"/>
        <v>48.787460625046727</v>
      </c>
      <c r="Q15" s="7">
        <f>Q13/2080</f>
        <v>50.202296983173071</v>
      </c>
      <c r="R15" s="8"/>
    </row>
    <row r="16" spans="1:18" s="5" customFormat="1" ht="14.25" x14ac:dyDescent="0.25">
      <c r="A16" s="6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s="5" customFormat="1" ht="14.25" x14ac:dyDescent="0.25">
      <c r="A17" s="6"/>
      <c r="B17" s="4" t="s">
        <v>17</v>
      </c>
      <c r="C17" s="7">
        <f t="shared" ref="C17:O17" si="9">D17/(1+0.029)</f>
        <v>67320.68657155706</v>
      </c>
      <c r="D17" s="7">
        <f t="shared" si="9"/>
        <v>69272.986482132212</v>
      </c>
      <c r="E17" s="7">
        <f t="shared" si="9"/>
        <v>71281.903090114036</v>
      </c>
      <c r="F17" s="7">
        <f t="shared" si="9"/>
        <v>73349.078279727342</v>
      </c>
      <c r="G17" s="7">
        <f t="shared" si="9"/>
        <v>75476.201549839432</v>
      </c>
      <c r="H17" s="7">
        <f t="shared" si="9"/>
        <v>77665.011394784771</v>
      </c>
      <c r="I17" s="7">
        <f t="shared" si="9"/>
        <v>79917.296725233522</v>
      </c>
      <c r="J17" s="7">
        <f t="shared" si="9"/>
        <v>82234.898330265292</v>
      </c>
      <c r="K17" s="7">
        <f t="shared" si="9"/>
        <v>84619.710381842975</v>
      </c>
      <c r="L17" s="7">
        <f t="shared" si="9"/>
        <v>87073.681982916416</v>
      </c>
      <c r="M17" s="7">
        <f t="shared" si="9"/>
        <v>89598.818760420982</v>
      </c>
      <c r="N17" s="7">
        <f t="shared" si="9"/>
        <v>92197.184504473189</v>
      </c>
      <c r="O17" s="7">
        <f t="shared" si="9"/>
        <v>94870.902855102904</v>
      </c>
      <c r="P17" s="7">
        <f>Q17/(1+0.029)</f>
        <v>97622.159037900885</v>
      </c>
      <c r="Q17" s="7">
        <f>98242.74*1.0225</f>
        <v>100453.20165</v>
      </c>
      <c r="R17" s="8"/>
    </row>
    <row r="18" spans="1:18" s="5" customFormat="1" ht="14.25" x14ac:dyDescent="0.25">
      <c r="A18" s="6" t="s">
        <v>21</v>
      </c>
      <c r="B18" s="4" t="s">
        <v>18</v>
      </c>
      <c r="C18" s="7">
        <f t="shared" ref="C18:P18" si="10">C17/12</f>
        <v>5610.057214296422</v>
      </c>
      <c r="D18" s="7">
        <f t="shared" si="10"/>
        <v>5772.7488735110173</v>
      </c>
      <c r="E18" s="7">
        <f t="shared" si="10"/>
        <v>5940.158590842836</v>
      </c>
      <c r="F18" s="7">
        <f t="shared" si="10"/>
        <v>6112.4231899772785</v>
      </c>
      <c r="G18" s="7">
        <f t="shared" si="10"/>
        <v>6289.6834624866196</v>
      </c>
      <c r="H18" s="7">
        <f t="shared" si="10"/>
        <v>6472.0842828987306</v>
      </c>
      <c r="I18" s="7">
        <f t="shared" si="10"/>
        <v>6659.7747271027938</v>
      </c>
      <c r="J18" s="7">
        <f t="shared" si="10"/>
        <v>6852.9081941887744</v>
      </c>
      <c r="K18" s="7">
        <f t="shared" si="10"/>
        <v>7051.6425318202482</v>
      </c>
      <c r="L18" s="7">
        <f t="shared" si="10"/>
        <v>7256.140165243035</v>
      </c>
      <c r="M18" s="7">
        <f t="shared" si="10"/>
        <v>7466.5682300350818</v>
      </c>
      <c r="N18" s="7">
        <f t="shared" si="10"/>
        <v>7683.0987087060994</v>
      </c>
      <c r="O18" s="7">
        <f t="shared" si="10"/>
        <v>7905.9085712585756</v>
      </c>
      <c r="P18" s="7">
        <f t="shared" si="10"/>
        <v>8135.1799198250737</v>
      </c>
      <c r="Q18" s="7">
        <f>Q17/12</f>
        <v>8371.1001374999996</v>
      </c>
      <c r="R18" s="8"/>
    </row>
    <row r="19" spans="1:18" s="5" customFormat="1" ht="14.25" x14ac:dyDescent="0.25">
      <c r="A19" s="6"/>
      <c r="B19" s="4" t="s">
        <v>19</v>
      </c>
      <c r="C19" s="7">
        <f t="shared" ref="C19:P19" si="11">C17/2080</f>
        <v>32.365714697863972</v>
      </c>
      <c r="D19" s="7">
        <f t="shared" si="11"/>
        <v>33.304320424102023</v>
      </c>
      <c r="E19" s="7">
        <f t="shared" si="11"/>
        <v>34.270145716400975</v>
      </c>
      <c r="F19" s="7">
        <f t="shared" si="11"/>
        <v>35.263979942176604</v>
      </c>
      <c r="G19" s="7">
        <f t="shared" si="11"/>
        <v>36.28663536049973</v>
      </c>
      <c r="H19" s="7">
        <f t="shared" si="11"/>
        <v>37.338947785954218</v>
      </c>
      <c r="I19" s="7">
        <f t="shared" si="11"/>
        <v>38.421777271746883</v>
      </c>
      <c r="J19" s="7">
        <f t="shared" si="11"/>
        <v>39.536008812627543</v>
      </c>
      <c r="K19" s="7">
        <f t="shared" si="11"/>
        <v>40.682553068193741</v>
      </c>
      <c r="L19" s="7">
        <f t="shared" si="11"/>
        <v>41.862347107171352</v>
      </c>
      <c r="M19" s="7">
        <f t="shared" si="11"/>
        <v>43.076355173279318</v>
      </c>
      <c r="N19" s="7">
        <f t="shared" si="11"/>
        <v>44.325569473304419</v>
      </c>
      <c r="O19" s="7">
        <f t="shared" si="11"/>
        <v>45.611010988030245</v>
      </c>
      <c r="P19" s="7">
        <f t="shared" si="11"/>
        <v>46.933730306683117</v>
      </c>
      <c r="Q19" s="7">
        <f>Q17/2080</f>
        <v>48.294808485576922</v>
      </c>
      <c r="R19" s="8"/>
    </row>
    <row r="20" spans="1:18" s="5" customFormat="1" ht="14.25" x14ac:dyDescent="0.25">
      <c r="A20" s="6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1:18" s="5" customFormat="1" ht="14.25" x14ac:dyDescent="0.25">
      <c r="A21" s="6"/>
      <c r="B21" s="4" t="s">
        <v>17</v>
      </c>
      <c r="C21" s="7">
        <f t="shared" ref="C21:O21" si="12">D21/(1+0.029)</f>
        <v>62478.385161284496</v>
      </c>
      <c r="D21" s="7">
        <f t="shared" si="12"/>
        <v>64290.25833096174</v>
      </c>
      <c r="E21" s="7">
        <f t="shared" si="12"/>
        <v>66154.675822559628</v>
      </c>
      <c r="F21" s="7">
        <f t="shared" si="12"/>
        <v>68073.161421413854</v>
      </c>
      <c r="G21" s="7">
        <f t="shared" si="12"/>
        <v>70047.283102634843</v>
      </c>
      <c r="H21" s="7">
        <f t="shared" si="12"/>
        <v>72078.654312611252</v>
      </c>
      <c r="I21" s="7">
        <f t="shared" si="12"/>
        <v>74168.93528767697</v>
      </c>
      <c r="J21" s="7">
        <f t="shared" si="12"/>
        <v>76319.83441101959</v>
      </c>
      <c r="K21" s="7">
        <f t="shared" si="12"/>
        <v>78533.10960893915</v>
      </c>
      <c r="L21" s="7">
        <f t="shared" si="12"/>
        <v>80810.569787598375</v>
      </c>
      <c r="M21" s="7">
        <f t="shared" si="12"/>
        <v>83154.076311438723</v>
      </c>
      <c r="N21" s="7">
        <f t="shared" si="12"/>
        <v>85565.544524470431</v>
      </c>
      <c r="O21" s="7">
        <f t="shared" si="12"/>
        <v>88046.945315680074</v>
      </c>
      <c r="P21" s="7">
        <f>Q21/(1+0.029)</f>
        <v>90600.306729834789</v>
      </c>
      <c r="Q21" s="7">
        <f>91176.25*1.0225</f>
        <v>93227.715624999997</v>
      </c>
      <c r="R21" s="8"/>
    </row>
    <row r="22" spans="1:18" s="5" customFormat="1" ht="14.25" x14ac:dyDescent="0.25">
      <c r="A22" s="6" t="s">
        <v>32</v>
      </c>
      <c r="B22" s="4" t="s">
        <v>18</v>
      </c>
      <c r="C22" s="7">
        <f t="shared" ref="C22:P22" si="13">C21/12</f>
        <v>5206.532096773708</v>
      </c>
      <c r="D22" s="7">
        <f t="shared" si="13"/>
        <v>5357.5215275801447</v>
      </c>
      <c r="E22" s="7">
        <f t="shared" si="13"/>
        <v>5512.8896518799693</v>
      </c>
      <c r="F22" s="7">
        <f t="shared" si="13"/>
        <v>5672.7634517844881</v>
      </c>
      <c r="G22" s="7">
        <f t="shared" si="13"/>
        <v>5837.2735918862372</v>
      </c>
      <c r="H22" s="7">
        <f t="shared" si="13"/>
        <v>6006.554526050938</v>
      </c>
      <c r="I22" s="7">
        <f t="shared" si="13"/>
        <v>6180.7446073064139</v>
      </c>
      <c r="J22" s="7">
        <f t="shared" si="13"/>
        <v>6359.9862009182989</v>
      </c>
      <c r="K22" s="7">
        <f t="shared" si="13"/>
        <v>6544.4258007449289</v>
      </c>
      <c r="L22" s="7">
        <f t="shared" si="13"/>
        <v>6734.214148966531</v>
      </c>
      <c r="M22" s="7">
        <f t="shared" si="13"/>
        <v>6929.5063592865599</v>
      </c>
      <c r="N22" s="7">
        <f t="shared" si="13"/>
        <v>7130.4620437058693</v>
      </c>
      <c r="O22" s="7">
        <f t="shared" si="13"/>
        <v>7337.2454429733398</v>
      </c>
      <c r="P22" s="7">
        <f t="shared" si="13"/>
        <v>7550.0255608195657</v>
      </c>
      <c r="Q22" s="7">
        <f>Q21/12</f>
        <v>7768.9763020833334</v>
      </c>
      <c r="R22" s="8"/>
    </row>
    <row r="23" spans="1:18" s="5" customFormat="1" ht="14.25" x14ac:dyDescent="0.25">
      <c r="A23" s="6"/>
      <c r="B23" s="4" t="s">
        <v>19</v>
      </c>
      <c r="C23" s="7">
        <f t="shared" ref="C23:P23" si="14">C21/2080</f>
        <v>30.03768517369447</v>
      </c>
      <c r="D23" s="7">
        <f t="shared" si="14"/>
        <v>30.908778043731605</v>
      </c>
      <c r="E23" s="7">
        <f t="shared" si="14"/>
        <v>31.80513260699982</v>
      </c>
      <c r="F23" s="7">
        <f t="shared" si="14"/>
        <v>32.727481452602817</v>
      </c>
      <c r="G23" s="7">
        <f t="shared" si="14"/>
        <v>33.67657841472829</v>
      </c>
      <c r="H23" s="7">
        <f t="shared" si="14"/>
        <v>34.653199188755408</v>
      </c>
      <c r="I23" s="7">
        <f t="shared" si="14"/>
        <v>35.658141965229312</v>
      </c>
      <c r="J23" s="7">
        <f t="shared" si="14"/>
        <v>36.692228082220957</v>
      </c>
      <c r="K23" s="7">
        <f t="shared" si="14"/>
        <v>37.75630269660536</v>
      </c>
      <c r="L23" s="7">
        <f t="shared" si="14"/>
        <v>38.851235474806913</v>
      </c>
      <c r="M23" s="7">
        <f t="shared" si="14"/>
        <v>39.977921303576309</v>
      </c>
      <c r="N23" s="7">
        <f t="shared" si="14"/>
        <v>41.137281021380012</v>
      </c>
      <c r="O23" s="7">
        <f t="shared" si="14"/>
        <v>42.330262171000037</v>
      </c>
      <c r="P23" s="7">
        <f t="shared" si="14"/>
        <v>43.557839773959032</v>
      </c>
      <c r="Q23" s="7">
        <f>Q21/2080</f>
        <v>44.821017127403842</v>
      </c>
      <c r="R23" s="8"/>
    </row>
    <row r="24" spans="1:18" s="5" customFormat="1" ht="14.25" x14ac:dyDescent="0.25">
      <c r="A24" s="6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s="5" customFormat="1" ht="14.25" x14ac:dyDescent="0.25">
      <c r="A25" s="6"/>
      <c r="B25" s="4" t="s">
        <v>17</v>
      </c>
      <c r="C25" s="7">
        <f t="shared" ref="C25:O25" si="15">D25/(1+0.029)</f>
        <v>59053.218687101595</v>
      </c>
      <c r="D25" s="7">
        <f t="shared" si="15"/>
        <v>60765.762029027537</v>
      </c>
      <c r="E25" s="7">
        <f t="shared" si="15"/>
        <v>62527.969127869328</v>
      </c>
      <c r="F25" s="7">
        <f t="shared" si="15"/>
        <v>64341.280232577534</v>
      </c>
      <c r="G25" s="7">
        <f t="shared" si="15"/>
        <v>66207.177359322275</v>
      </c>
      <c r="H25" s="7">
        <f t="shared" si="15"/>
        <v>68127.185502742621</v>
      </c>
      <c r="I25" s="7">
        <f t="shared" si="15"/>
        <v>70102.87388232215</v>
      </c>
      <c r="J25" s="7">
        <f t="shared" si="15"/>
        <v>72135.857224909487</v>
      </c>
      <c r="K25" s="7">
        <f t="shared" si="15"/>
        <v>74227.797084431862</v>
      </c>
      <c r="L25" s="7">
        <f t="shared" si="15"/>
        <v>76380.403199880384</v>
      </c>
      <c r="M25" s="7">
        <f t="shared" si="15"/>
        <v>78595.434892676902</v>
      </c>
      <c r="N25" s="7">
        <f t="shared" si="15"/>
        <v>80874.702504564528</v>
      </c>
      <c r="O25" s="7">
        <f t="shared" si="15"/>
        <v>83220.068877196885</v>
      </c>
      <c r="P25" s="7">
        <f>Q25/(1+0.029)</f>
        <v>85633.450874635586</v>
      </c>
      <c r="Q25" s="7">
        <f>86177.82*1.0225</f>
        <v>88116.820950000008</v>
      </c>
      <c r="R25" s="8"/>
    </row>
    <row r="26" spans="1:18" s="5" customFormat="1" ht="14.25" x14ac:dyDescent="0.25">
      <c r="A26" s="6" t="s">
        <v>22</v>
      </c>
      <c r="B26" s="4" t="s">
        <v>18</v>
      </c>
      <c r="C26" s="7">
        <f t="shared" ref="C26:P26" si="16">C25/12</f>
        <v>4921.1015572584665</v>
      </c>
      <c r="D26" s="7">
        <f t="shared" si="16"/>
        <v>5063.8135024189614</v>
      </c>
      <c r="E26" s="7">
        <f t="shared" si="16"/>
        <v>5210.6640939891104</v>
      </c>
      <c r="F26" s="7">
        <f t="shared" si="16"/>
        <v>5361.7733527147948</v>
      </c>
      <c r="G26" s="7">
        <f t="shared" si="16"/>
        <v>5517.2647799435226</v>
      </c>
      <c r="H26" s="7">
        <f t="shared" si="16"/>
        <v>5677.2654585618848</v>
      </c>
      <c r="I26" s="7">
        <f t="shared" si="16"/>
        <v>5841.9061568601792</v>
      </c>
      <c r="J26" s="7">
        <f t="shared" si="16"/>
        <v>6011.3214354091242</v>
      </c>
      <c r="K26" s="7">
        <f t="shared" si="16"/>
        <v>6185.6497570359888</v>
      </c>
      <c r="L26" s="7">
        <f t="shared" si="16"/>
        <v>6365.0335999900317</v>
      </c>
      <c r="M26" s="7">
        <f t="shared" si="16"/>
        <v>6549.6195743897415</v>
      </c>
      <c r="N26" s="7">
        <f t="shared" si="16"/>
        <v>6739.5585420470443</v>
      </c>
      <c r="O26" s="7">
        <f t="shared" si="16"/>
        <v>6935.0057397664068</v>
      </c>
      <c r="P26" s="7">
        <f t="shared" si="16"/>
        <v>7136.1209062196322</v>
      </c>
      <c r="Q26" s="7">
        <f>Q25/12</f>
        <v>7343.0684125000007</v>
      </c>
      <c r="R26" s="8"/>
    </row>
    <row r="27" spans="1:18" s="5" customFormat="1" ht="14.25" x14ac:dyDescent="0.25">
      <c r="A27" s="6"/>
      <c r="B27" s="4" t="s">
        <v>19</v>
      </c>
      <c r="C27" s="7">
        <f t="shared" ref="C27:P27" si="17">C25/2080</f>
        <v>28.390970522644999</v>
      </c>
      <c r="D27" s="7">
        <f t="shared" si="17"/>
        <v>29.214308667801699</v>
      </c>
      <c r="E27" s="7">
        <f t="shared" si="17"/>
        <v>30.061523619167946</v>
      </c>
      <c r="F27" s="7">
        <f t="shared" si="17"/>
        <v>30.933307804123814</v>
      </c>
      <c r="G27" s="7">
        <f t="shared" si="17"/>
        <v>31.830373730443402</v>
      </c>
      <c r="H27" s="7">
        <f t="shared" si="17"/>
        <v>32.75345456862626</v>
      </c>
      <c r="I27" s="7">
        <f t="shared" si="17"/>
        <v>33.70330475111642</v>
      </c>
      <c r="J27" s="7">
        <f t="shared" si="17"/>
        <v>34.680700588898794</v>
      </c>
      <c r="K27" s="7">
        <f t="shared" si="17"/>
        <v>35.686440905976859</v>
      </c>
      <c r="L27" s="7">
        <f t="shared" si="17"/>
        <v>36.721347692250184</v>
      </c>
      <c r="M27" s="7">
        <f t="shared" si="17"/>
        <v>37.78626677532543</v>
      </c>
      <c r="N27" s="7">
        <f t="shared" si="17"/>
        <v>38.882068511809869</v>
      </c>
      <c r="O27" s="7">
        <f t="shared" si="17"/>
        <v>40.009648498652346</v>
      </c>
      <c r="P27" s="7">
        <f t="shared" si="17"/>
        <v>41.16992830511326</v>
      </c>
      <c r="Q27" s="7">
        <f>Q25/2080</f>
        <v>42.363856225961541</v>
      </c>
      <c r="R27" s="8"/>
    </row>
    <row r="28" spans="1:18" s="5" customFormat="1" ht="14.25" x14ac:dyDescent="0.25">
      <c r="A28" s="6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 s="5" customFormat="1" ht="14.25" x14ac:dyDescent="0.25">
      <c r="A29" s="6"/>
      <c r="B29" s="4" t="s">
        <v>17</v>
      </c>
      <c r="C29" s="7">
        <f t="shared" ref="C29:O29" si="18">D29/(1+0.029)</f>
        <v>54546.599941327237</v>
      </c>
      <c r="D29" s="7">
        <f t="shared" si="18"/>
        <v>56128.451339625724</v>
      </c>
      <c r="E29" s="7">
        <f t="shared" si="18"/>
        <v>57756.176428474864</v>
      </c>
      <c r="F29" s="7">
        <f t="shared" si="18"/>
        <v>59431.105544900631</v>
      </c>
      <c r="G29" s="7">
        <f t="shared" si="18"/>
        <v>61154.607605702746</v>
      </c>
      <c r="H29" s="7">
        <f t="shared" si="18"/>
        <v>62928.091226268123</v>
      </c>
      <c r="I29" s="7">
        <f t="shared" si="18"/>
        <v>64753.005871829897</v>
      </c>
      <c r="J29" s="7">
        <f t="shared" si="18"/>
        <v>66630.84304211296</v>
      </c>
      <c r="K29" s="7">
        <f t="shared" si="18"/>
        <v>68563.137490334237</v>
      </c>
      <c r="L29" s="7">
        <f t="shared" si="18"/>
        <v>70551.468477553921</v>
      </c>
      <c r="M29" s="7">
        <f t="shared" si="18"/>
        <v>72597.461063402981</v>
      </c>
      <c r="N29" s="7">
        <f t="shared" si="18"/>
        <v>74702.787434241662</v>
      </c>
      <c r="O29" s="7">
        <f t="shared" si="18"/>
        <v>76869.16826983467</v>
      </c>
      <c r="P29" s="7">
        <f>Q29/(1+0.029)</f>
        <v>79098.374149659867</v>
      </c>
      <c r="Q29" s="7">
        <f>79601.2*1.0225</f>
        <v>81392.226999999999</v>
      </c>
      <c r="R29" s="8"/>
    </row>
    <row r="30" spans="1:18" s="5" customFormat="1" ht="14.25" x14ac:dyDescent="0.25">
      <c r="A30" s="6" t="s">
        <v>33</v>
      </c>
      <c r="B30" s="4" t="s">
        <v>18</v>
      </c>
      <c r="C30" s="7">
        <f t="shared" ref="C30:P30" si="19">C29/12</f>
        <v>4545.549995110603</v>
      </c>
      <c r="D30" s="7">
        <f t="shared" si="19"/>
        <v>4677.3709449688104</v>
      </c>
      <c r="E30" s="7">
        <f t="shared" si="19"/>
        <v>4813.014702372905</v>
      </c>
      <c r="F30" s="7">
        <f t="shared" si="19"/>
        <v>4952.5921287417195</v>
      </c>
      <c r="G30" s="7">
        <f t="shared" si="19"/>
        <v>5096.2173004752285</v>
      </c>
      <c r="H30" s="7">
        <f t="shared" si="19"/>
        <v>5244.00760218901</v>
      </c>
      <c r="I30" s="7">
        <f t="shared" si="19"/>
        <v>5396.0838226524911</v>
      </c>
      <c r="J30" s="7">
        <f t="shared" si="19"/>
        <v>5552.5702535094133</v>
      </c>
      <c r="K30" s="7">
        <f t="shared" si="19"/>
        <v>5713.5947908611861</v>
      </c>
      <c r="L30" s="7">
        <f t="shared" si="19"/>
        <v>5879.2890397961601</v>
      </c>
      <c r="M30" s="7">
        <f t="shared" si="19"/>
        <v>6049.7884219502484</v>
      </c>
      <c r="N30" s="7">
        <f t="shared" si="19"/>
        <v>6225.2322861868051</v>
      </c>
      <c r="O30" s="7">
        <f t="shared" si="19"/>
        <v>6405.7640224862225</v>
      </c>
      <c r="P30" s="7">
        <f t="shared" si="19"/>
        <v>6591.5311791383219</v>
      </c>
      <c r="Q30" s="7">
        <f>Q29/12</f>
        <v>6782.6855833333329</v>
      </c>
      <c r="R30" s="8"/>
    </row>
    <row r="31" spans="1:18" s="5" customFormat="1" ht="14.25" x14ac:dyDescent="0.25">
      <c r="A31" s="6"/>
      <c r="B31" s="4" t="s">
        <v>19</v>
      </c>
      <c r="C31" s="7">
        <f t="shared" ref="C31:P31" si="20">C29/2080</f>
        <v>26.224326894868863</v>
      </c>
      <c r="D31" s="7">
        <f t="shared" si="20"/>
        <v>26.984832374820058</v>
      </c>
      <c r="E31" s="7">
        <f t="shared" si="20"/>
        <v>27.767392513689838</v>
      </c>
      <c r="F31" s="7">
        <f t="shared" si="20"/>
        <v>28.572646896586843</v>
      </c>
      <c r="G31" s="7">
        <f t="shared" si="20"/>
        <v>29.401253656587858</v>
      </c>
      <c r="H31" s="7">
        <f t="shared" si="20"/>
        <v>30.253890012628904</v>
      </c>
      <c r="I31" s="7">
        <f t="shared" si="20"/>
        <v>31.131252822995144</v>
      </c>
      <c r="J31" s="7">
        <f t="shared" si="20"/>
        <v>32.034059154862</v>
      </c>
      <c r="K31" s="7">
        <f t="shared" si="20"/>
        <v>32.963046870352997</v>
      </c>
      <c r="L31" s="7">
        <f t="shared" si="20"/>
        <v>33.918975229593229</v>
      </c>
      <c r="M31" s="7">
        <f t="shared" si="20"/>
        <v>34.902625511251436</v>
      </c>
      <c r="N31" s="7">
        <f t="shared" si="20"/>
        <v>35.914801651077724</v>
      </c>
      <c r="O31" s="7">
        <f t="shared" si="20"/>
        <v>36.956330898958974</v>
      </c>
      <c r="P31" s="7">
        <f t="shared" si="20"/>
        <v>38.028064495028779</v>
      </c>
      <c r="Q31" s="7">
        <f>Q29/2080</f>
        <v>39.130878365384618</v>
      </c>
      <c r="R31" s="8"/>
    </row>
    <row r="32" spans="1:18" s="5" customFormat="1" ht="14.25" x14ac:dyDescent="0.25">
      <c r="A32" s="6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1:18" s="5" customFormat="1" ht="14.25" x14ac:dyDescent="0.25">
      <c r="A33" s="6"/>
      <c r="B33" s="4" t="s">
        <v>17</v>
      </c>
      <c r="C33" s="7">
        <f t="shared" ref="C33:O33" si="21">D33/(1+0.029)</f>
        <v>51801.097155026007</v>
      </c>
      <c r="D33" s="7">
        <f t="shared" si="21"/>
        <v>53303.328972521755</v>
      </c>
      <c r="E33" s="7">
        <f t="shared" si="21"/>
        <v>54849.125512724881</v>
      </c>
      <c r="F33" s="7">
        <f t="shared" si="21"/>
        <v>56439.750152593901</v>
      </c>
      <c r="G33" s="7">
        <f t="shared" si="21"/>
        <v>58076.502907019116</v>
      </c>
      <c r="H33" s="7">
        <f t="shared" si="21"/>
        <v>59760.721491322663</v>
      </c>
      <c r="I33" s="7">
        <f t="shared" si="21"/>
        <v>61493.782414571018</v>
      </c>
      <c r="J33" s="7">
        <f t="shared" si="21"/>
        <v>63277.10210459357</v>
      </c>
      <c r="K33" s="7">
        <f t="shared" si="21"/>
        <v>65112.138065626779</v>
      </c>
      <c r="L33" s="7">
        <f t="shared" si="21"/>
        <v>67000.390069529953</v>
      </c>
      <c r="M33" s="7">
        <f t="shared" si="21"/>
        <v>68943.401381546311</v>
      </c>
      <c r="N33" s="7">
        <f t="shared" si="21"/>
        <v>70942.760021611146</v>
      </c>
      <c r="O33" s="7">
        <f t="shared" si="21"/>
        <v>73000.100062237863</v>
      </c>
      <c r="P33" s="7">
        <f>Q33/(1+0.029)</f>
        <v>75117.102964042759</v>
      </c>
      <c r="Q33" s="7">
        <f>75594.62*1.0225</f>
        <v>77295.498949999994</v>
      </c>
      <c r="R33" s="8"/>
    </row>
    <row r="34" spans="1:18" s="5" customFormat="1" ht="14.25" x14ac:dyDescent="0.25">
      <c r="A34" s="6" t="s">
        <v>23</v>
      </c>
      <c r="B34" s="4" t="s">
        <v>18</v>
      </c>
      <c r="C34" s="7">
        <f t="shared" ref="C34:P34" si="22">C33/12</f>
        <v>4316.758096252167</v>
      </c>
      <c r="D34" s="7">
        <f t="shared" si="22"/>
        <v>4441.9440810434799</v>
      </c>
      <c r="E34" s="7">
        <f t="shared" si="22"/>
        <v>4570.7604593937403</v>
      </c>
      <c r="F34" s="7">
        <f t="shared" si="22"/>
        <v>4703.3125127161584</v>
      </c>
      <c r="G34" s="7">
        <f t="shared" si="22"/>
        <v>4839.7085755849266</v>
      </c>
      <c r="H34" s="7">
        <f t="shared" si="22"/>
        <v>4980.0601242768889</v>
      </c>
      <c r="I34" s="7">
        <f t="shared" si="22"/>
        <v>5124.4818678809179</v>
      </c>
      <c r="J34" s="7">
        <f t="shared" si="22"/>
        <v>5273.0918420494645</v>
      </c>
      <c r="K34" s="7">
        <f t="shared" si="22"/>
        <v>5426.0115054688986</v>
      </c>
      <c r="L34" s="7">
        <f t="shared" si="22"/>
        <v>5583.3658391274957</v>
      </c>
      <c r="M34" s="7">
        <f t="shared" si="22"/>
        <v>5745.2834484621926</v>
      </c>
      <c r="N34" s="7">
        <f t="shared" si="22"/>
        <v>5911.8966684675952</v>
      </c>
      <c r="O34" s="7">
        <f t="shared" si="22"/>
        <v>6083.3416718531553</v>
      </c>
      <c r="P34" s="7">
        <f t="shared" si="22"/>
        <v>6259.7585803368966</v>
      </c>
      <c r="Q34" s="7">
        <f>Q33/12</f>
        <v>6441.2915791666665</v>
      </c>
      <c r="R34" s="8"/>
    </row>
    <row r="35" spans="1:18" s="5" customFormat="1" ht="14.25" x14ac:dyDescent="0.25">
      <c r="A35" s="6"/>
      <c r="B35" s="4" t="s">
        <v>19</v>
      </c>
      <c r="C35" s="7">
        <f t="shared" ref="C35:P35" si="23">C33/2080</f>
        <v>24.904373632224043</v>
      </c>
      <c r="D35" s="7">
        <f t="shared" si="23"/>
        <v>25.626600467558536</v>
      </c>
      <c r="E35" s="7">
        <f t="shared" si="23"/>
        <v>26.369771881117732</v>
      </c>
      <c r="F35" s="7">
        <f t="shared" si="23"/>
        <v>27.134495265670143</v>
      </c>
      <c r="G35" s="7">
        <f t="shared" si="23"/>
        <v>27.921395628374576</v>
      </c>
      <c r="H35" s="7">
        <f t="shared" si="23"/>
        <v>28.731116101597433</v>
      </c>
      <c r="I35" s="7">
        <f t="shared" si="23"/>
        <v>29.56431846854376</v>
      </c>
      <c r="J35" s="7">
        <f t="shared" si="23"/>
        <v>30.421683704131524</v>
      </c>
      <c r="K35" s="7">
        <f t="shared" si="23"/>
        <v>31.303912531551337</v>
      </c>
      <c r="L35" s="7">
        <f t="shared" si="23"/>
        <v>32.211725994966322</v>
      </c>
      <c r="M35" s="7">
        <f t="shared" si="23"/>
        <v>33.145866048820345</v>
      </c>
      <c r="N35" s="7">
        <f t="shared" si="23"/>
        <v>34.107096164236125</v>
      </c>
      <c r="O35" s="7">
        <f t="shared" si="23"/>
        <v>35.096201952998975</v>
      </c>
      <c r="P35" s="7">
        <f t="shared" si="23"/>
        <v>36.113991809635941</v>
      </c>
      <c r="Q35" s="7">
        <f>Q33/2080</f>
        <v>37.16129757211538</v>
      </c>
      <c r="R35" s="8"/>
    </row>
    <row r="36" spans="1:18" s="5" customFormat="1" ht="14.25" x14ac:dyDescent="0.25">
      <c r="A36" s="6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</row>
    <row r="37" spans="1:18" s="5" customFormat="1" ht="14.25" x14ac:dyDescent="0.25">
      <c r="A37" s="6"/>
      <c r="B37" s="4" t="s">
        <v>17</v>
      </c>
      <c r="C37" s="7">
        <f t="shared" ref="C37:O37" si="24">D37/(1+0.029)</f>
        <v>49897.134300986399</v>
      </c>
      <c r="D37" s="7">
        <f t="shared" si="24"/>
        <v>51344.151195715</v>
      </c>
      <c r="E37" s="7">
        <f t="shared" si="24"/>
        <v>52833.131580390727</v>
      </c>
      <c r="F37" s="7">
        <f t="shared" si="24"/>
        <v>54365.292396222052</v>
      </c>
      <c r="G37" s="7">
        <f t="shared" si="24"/>
        <v>55941.885875712484</v>
      </c>
      <c r="H37" s="7">
        <f t="shared" si="24"/>
        <v>57564.200566108142</v>
      </c>
      <c r="I37" s="7">
        <f t="shared" si="24"/>
        <v>59233.56238252527</v>
      </c>
      <c r="J37" s="7">
        <f t="shared" si="24"/>
        <v>60951.3356916185</v>
      </c>
      <c r="K37" s="7">
        <f t="shared" si="24"/>
        <v>62718.924426675432</v>
      </c>
      <c r="L37" s="7">
        <f t="shared" si="24"/>
        <v>64537.773235049011</v>
      </c>
      <c r="M37" s="7">
        <f t="shared" si="24"/>
        <v>66409.368658865424</v>
      </c>
      <c r="N37" s="7">
        <f t="shared" si="24"/>
        <v>68335.240349972519</v>
      </c>
      <c r="O37" s="7">
        <f t="shared" si="24"/>
        <v>70316.962320121718</v>
      </c>
      <c r="P37" s="7">
        <f>Q37/(1+0.029)</f>
        <v>72356.154227405248</v>
      </c>
      <c r="Q37" s="7">
        <f>72816.12*1.0225</f>
        <v>74454.482699999993</v>
      </c>
      <c r="R37" s="8"/>
    </row>
    <row r="38" spans="1:18" s="5" customFormat="1" ht="14.25" x14ac:dyDescent="0.25">
      <c r="A38" s="6" t="s">
        <v>34</v>
      </c>
      <c r="B38" s="4" t="s">
        <v>18</v>
      </c>
      <c r="C38" s="7">
        <f t="shared" ref="C38:P38" si="25">C37/12</f>
        <v>4158.0945250821997</v>
      </c>
      <c r="D38" s="7">
        <f t="shared" si="25"/>
        <v>4278.679266309583</v>
      </c>
      <c r="E38" s="7">
        <f t="shared" si="25"/>
        <v>4402.7609650325603</v>
      </c>
      <c r="F38" s="7">
        <f t="shared" si="25"/>
        <v>4530.4410330185046</v>
      </c>
      <c r="G38" s="7">
        <f t="shared" si="25"/>
        <v>4661.82382297604</v>
      </c>
      <c r="H38" s="7">
        <f t="shared" si="25"/>
        <v>4797.0167138423449</v>
      </c>
      <c r="I38" s="7">
        <f t="shared" si="25"/>
        <v>4936.1301985437722</v>
      </c>
      <c r="J38" s="7">
        <f t="shared" si="25"/>
        <v>5079.2779743015417</v>
      </c>
      <c r="K38" s="7">
        <f t="shared" si="25"/>
        <v>5226.5770355562863</v>
      </c>
      <c r="L38" s="7">
        <f t="shared" si="25"/>
        <v>5378.1477695874173</v>
      </c>
      <c r="M38" s="7">
        <f t="shared" si="25"/>
        <v>5534.1140549054517</v>
      </c>
      <c r="N38" s="7">
        <f t="shared" si="25"/>
        <v>5694.6033624977099</v>
      </c>
      <c r="O38" s="7">
        <f t="shared" si="25"/>
        <v>5859.7468600101429</v>
      </c>
      <c r="P38" s="7">
        <f t="shared" si="25"/>
        <v>6029.6795189504373</v>
      </c>
      <c r="Q38" s="7">
        <f>Q37/12</f>
        <v>6204.5402249999997</v>
      </c>
      <c r="R38" s="8"/>
    </row>
    <row r="39" spans="1:18" s="5" customFormat="1" ht="14.25" x14ac:dyDescent="0.25">
      <c r="A39" s="6"/>
      <c r="B39" s="4" t="s">
        <v>19</v>
      </c>
      <c r="C39" s="7">
        <f t="shared" ref="C39:P39" si="26">C37/2080</f>
        <v>23.989006875474232</v>
      </c>
      <c r="D39" s="7">
        <f t="shared" si="26"/>
        <v>24.684688074862979</v>
      </c>
      <c r="E39" s="7">
        <f t="shared" si="26"/>
        <v>25.400544029034002</v>
      </c>
      <c r="F39" s="7">
        <f t="shared" si="26"/>
        <v>26.137159805875985</v>
      </c>
      <c r="G39" s="7">
        <f t="shared" si="26"/>
        <v>26.895137440246387</v>
      </c>
      <c r="H39" s="7">
        <f t="shared" si="26"/>
        <v>27.675096426013528</v>
      </c>
      <c r="I39" s="7">
        <f t="shared" si="26"/>
        <v>28.477674222367916</v>
      </c>
      <c r="J39" s="7">
        <f t="shared" si="26"/>
        <v>29.303526774816586</v>
      </c>
      <c r="K39" s="7">
        <f t="shared" si="26"/>
        <v>30.153329051286267</v>
      </c>
      <c r="L39" s="7">
        <f t="shared" si="26"/>
        <v>31.027775593773562</v>
      </c>
      <c r="M39" s="7">
        <f t="shared" si="26"/>
        <v>31.92758108599299</v>
      </c>
      <c r="N39" s="7">
        <f t="shared" si="26"/>
        <v>32.853480937486786</v>
      </c>
      <c r="O39" s="7">
        <f t="shared" si="26"/>
        <v>33.806231884673906</v>
      </c>
      <c r="P39" s="7">
        <f t="shared" si="26"/>
        <v>34.786612609329445</v>
      </c>
      <c r="Q39" s="7">
        <f>Q37/2080</f>
        <v>35.795424374999996</v>
      </c>
      <c r="R39" s="8"/>
    </row>
    <row r="40" spans="1:18" s="5" customFormat="1" ht="14.25" x14ac:dyDescent="0.25">
      <c r="A40" s="6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s="10" customFormat="1" ht="13.5" x14ac:dyDescent="0.2">
      <c r="A41" s="6"/>
      <c r="B41" s="4" t="s">
        <v>17</v>
      </c>
      <c r="C41" s="7">
        <f t="shared" ref="C41:O41" si="27">D41/(1+0.029)</f>
        <v>45439.442295459834</v>
      </c>
      <c r="D41" s="7">
        <f t="shared" si="27"/>
        <v>46757.186122028164</v>
      </c>
      <c r="E41" s="7">
        <f t="shared" si="27"/>
        <v>48113.14451956698</v>
      </c>
      <c r="F41" s="7">
        <f t="shared" si="27"/>
        <v>49508.425710634416</v>
      </c>
      <c r="G41" s="7">
        <f t="shared" si="27"/>
        <v>50944.170056242809</v>
      </c>
      <c r="H41" s="7">
        <f t="shared" si="27"/>
        <v>52421.550987873845</v>
      </c>
      <c r="I41" s="7">
        <f t="shared" si="27"/>
        <v>53941.775966522182</v>
      </c>
      <c r="J41" s="7">
        <f t="shared" si="27"/>
        <v>55506.087469551319</v>
      </c>
      <c r="K41" s="7">
        <f t="shared" si="27"/>
        <v>57115.764006168305</v>
      </c>
      <c r="L41" s="7">
        <f t="shared" si="27"/>
        <v>58772.121162347183</v>
      </c>
      <c r="M41" s="7">
        <f t="shared" si="27"/>
        <v>60476.512676055245</v>
      </c>
      <c r="N41" s="7">
        <f t="shared" si="27"/>
        <v>62230.331543660839</v>
      </c>
      <c r="O41" s="7">
        <f t="shared" si="27"/>
        <v>64035.011158426998</v>
      </c>
      <c r="P41" s="7">
        <f>Q41/(1+0.029)</f>
        <v>65892.026482021378</v>
      </c>
      <c r="Q41" s="7">
        <f>66310.9*1.0225</f>
        <v>67802.895249999987</v>
      </c>
      <c r="R41" s="9"/>
    </row>
    <row r="42" spans="1:18" s="10" customFormat="1" ht="13.5" x14ac:dyDescent="0.2">
      <c r="A42" s="6" t="s">
        <v>24</v>
      </c>
      <c r="B42" s="4" t="s">
        <v>18</v>
      </c>
      <c r="C42" s="7">
        <f t="shared" ref="C42:P42" si="28">C41/12</f>
        <v>3786.6201912883193</v>
      </c>
      <c r="D42" s="7">
        <f t="shared" si="28"/>
        <v>3896.4321768356804</v>
      </c>
      <c r="E42" s="7">
        <f t="shared" si="28"/>
        <v>4009.428709963915</v>
      </c>
      <c r="F42" s="7">
        <f t="shared" si="28"/>
        <v>4125.7021425528683</v>
      </c>
      <c r="G42" s="7">
        <f t="shared" si="28"/>
        <v>4245.3475046869007</v>
      </c>
      <c r="H42" s="7">
        <f t="shared" si="28"/>
        <v>4368.4625823228207</v>
      </c>
      <c r="I42" s="7">
        <f t="shared" si="28"/>
        <v>4495.1479972101815</v>
      </c>
      <c r="J42" s="7">
        <f t="shared" si="28"/>
        <v>4625.5072891292766</v>
      </c>
      <c r="K42" s="7">
        <f t="shared" si="28"/>
        <v>4759.6470005140254</v>
      </c>
      <c r="L42" s="7">
        <f t="shared" si="28"/>
        <v>4897.6767635289316</v>
      </c>
      <c r="M42" s="7">
        <f t="shared" si="28"/>
        <v>5039.7093896712704</v>
      </c>
      <c r="N42" s="7">
        <f t="shared" si="28"/>
        <v>5185.8609619717363</v>
      </c>
      <c r="O42" s="7">
        <f t="shared" si="28"/>
        <v>5336.2509298689165</v>
      </c>
      <c r="P42" s="7">
        <f t="shared" si="28"/>
        <v>5491.0022068351145</v>
      </c>
      <c r="Q42" s="7">
        <f>Q41/12</f>
        <v>5650.2412708333322</v>
      </c>
      <c r="R42" s="9"/>
    </row>
    <row r="43" spans="1:18" s="10" customFormat="1" ht="13.5" x14ac:dyDescent="0.2">
      <c r="A43" s="6"/>
      <c r="B43" s="4" t="s">
        <v>19</v>
      </c>
      <c r="C43" s="7">
        <f t="shared" ref="C43:P43" si="29">C41/2080</f>
        <v>21.845885718971076</v>
      </c>
      <c r="D43" s="7">
        <f t="shared" si="29"/>
        <v>22.479416404821233</v>
      </c>
      <c r="E43" s="7">
        <f t="shared" si="29"/>
        <v>23.131319480561046</v>
      </c>
      <c r="F43" s="7">
        <f t="shared" si="29"/>
        <v>23.802127745497316</v>
      </c>
      <c r="G43" s="7">
        <f t="shared" si="29"/>
        <v>24.492389450116736</v>
      </c>
      <c r="H43" s="7">
        <f t="shared" si="29"/>
        <v>25.202668744170118</v>
      </c>
      <c r="I43" s="7">
        <f t="shared" si="29"/>
        <v>25.933546137751048</v>
      </c>
      <c r="J43" s="7">
        <f t="shared" si="29"/>
        <v>26.685618975745825</v>
      </c>
      <c r="K43" s="7">
        <f t="shared" si="29"/>
        <v>27.459501926042453</v>
      </c>
      <c r="L43" s="7">
        <f t="shared" si="29"/>
        <v>28.255827481897683</v>
      </c>
      <c r="M43" s="7">
        <f t="shared" si="29"/>
        <v>29.075246478872714</v>
      </c>
      <c r="N43" s="7">
        <f t="shared" si="29"/>
        <v>29.918428626760019</v>
      </c>
      <c r="O43" s="7">
        <f t="shared" si="29"/>
        <v>30.786063056936058</v>
      </c>
      <c r="P43" s="7">
        <f t="shared" si="29"/>
        <v>31.6788588855872</v>
      </c>
      <c r="Q43" s="7">
        <f>Q41/2080</f>
        <v>32.597545793269227</v>
      </c>
      <c r="R43" s="9"/>
    </row>
    <row r="44" spans="1:18" s="5" customFormat="1" ht="14.25" x14ac:dyDescent="0.25">
      <c r="A44" s="6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</row>
    <row r="45" spans="1:18" s="5" customFormat="1" ht="14.25" x14ac:dyDescent="0.25">
      <c r="A45" s="11"/>
      <c r="B45" s="12" t="s">
        <v>17</v>
      </c>
      <c r="C45" s="13">
        <f t="shared" ref="C45:O45" si="30">D45/(1+0.029)</f>
        <v>44809.692105612448</v>
      </c>
      <c r="D45" s="13">
        <f t="shared" si="30"/>
        <v>46109.173176675205</v>
      </c>
      <c r="E45" s="13">
        <f t="shared" si="30"/>
        <v>47446.339198798785</v>
      </c>
      <c r="F45" s="13">
        <f t="shared" si="30"/>
        <v>48822.283035563945</v>
      </c>
      <c r="G45" s="13">
        <f t="shared" si="30"/>
        <v>50238.129243595293</v>
      </c>
      <c r="H45" s="13">
        <f t="shared" si="30"/>
        <v>51695.034991659551</v>
      </c>
      <c r="I45" s="13">
        <f t="shared" si="30"/>
        <v>53194.191006417677</v>
      </c>
      <c r="J45" s="13">
        <f t="shared" si="30"/>
        <v>54736.822545603784</v>
      </c>
      <c r="K45" s="13">
        <f t="shared" si="30"/>
        <v>56324.19039942629</v>
      </c>
      <c r="L45" s="13">
        <f t="shared" si="30"/>
        <v>57957.591921009647</v>
      </c>
      <c r="M45" s="13">
        <f t="shared" si="30"/>
        <v>59638.362086718924</v>
      </c>
      <c r="N45" s="13">
        <f t="shared" si="30"/>
        <v>61367.874587233768</v>
      </c>
      <c r="O45" s="13">
        <f t="shared" si="30"/>
        <v>63147.542950263545</v>
      </c>
      <c r="P45" s="13">
        <f>Q45/(1+0.029)</f>
        <v>64978.821695821185</v>
      </c>
      <c r="Q45" s="13">
        <f>65391.89*1.0225</f>
        <v>66863.207524999991</v>
      </c>
      <c r="R45" s="8"/>
    </row>
    <row r="46" spans="1:18" s="5" customFormat="1" ht="14.25" x14ac:dyDescent="0.25">
      <c r="A46" s="14" t="s">
        <v>35</v>
      </c>
      <c r="B46" s="15" t="s">
        <v>18</v>
      </c>
      <c r="C46" s="16">
        <f t="shared" ref="C46:P46" si="31">C45/12</f>
        <v>3734.1410088010375</v>
      </c>
      <c r="D46" s="16">
        <f t="shared" si="31"/>
        <v>3842.4310980562673</v>
      </c>
      <c r="E46" s="16">
        <f t="shared" si="31"/>
        <v>3953.8615998998989</v>
      </c>
      <c r="F46" s="16">
        <f t="shared" si="31"/>
        <v>4068.5235862969953</v>
      </c>
      <c r="G46" s="16">
        <f t="shared" si="31"/>
        <v>4186.5107702996074</v>
      </c>
      <c r="H46" s="16">
        <f t="shared" si="31"/>
        <v>4307.9195826382957</v>
      </c>
      <c r="I46" s="16">
        <f t="shared" si="31"/>
        <v>4432.8492505348067</v>
      </c>
      <c r="J46" s="16">
        <f t="shared" si="31"/>
        <v>4561.401878800315</v>
      </c>
      <c r="K46" s="16">
        <f t="shared" si="31"/>
        <v>4693.6825332855242</v>
      </c>
      <c r="L46" s="16">
        <f t="shared" si="31"/>
        <v>4829.7993267508036</v>
      </c>
      <c r="M46" s="16">
        <f t="shared" si="31"/>
        <v>4969.863507226577</v>
      </c>
      <c r="N46" s="16">
        <f t="shared" si="31"/>
        <v>5113.989548936147</v>
      </c>
      <c r="O46" s="16">
        <f t="shared" si="31"/>
        <v>5262.2952458552954</v>
      </c>
      <c r="P46" s="16">
        <f t="shared" si="31"/>
        <v>5414.9018079850985</v>
      </c>
      <c r="Q46" s="16">
        <f>Q45/12</f>
        <v>5571.9339604166662</v>
      </c>
      <c r="R46" s="8"/>
    </row>
    <row r="47" spans="1:18" s="5" customFormat="1" ht="14.25" x14ac:dyDescent="0.25">
      <c r="A47" s="11"/>
      <c r="B47" s="12" t="s">
        <v>19</v>
      </c>
      <c r="C47" s="13">
        <f t="shared" ref="C47:P47" si="32">C45/2080</f>
        <v>21.543121204621368</v>
      </c>
      <c r="D47" s="13">
        <f t="shared" si="32"/>
        <v>22.167871719555386</v>
      </c>
      <c r="E47" s="13">
        <f t="shared" si="32"/>
        <v>22.810739999422491</v>
      </c>
      <c r="F47" s="13">
        <f t="shared" si="32"/>
        <v>23.472251459405744</v>
      </c>
      <c r="G47" s="13">
        <f t="shared" si="32"/>
        <v>24.152946751728507</v>
      </c>
      <c r="H47" s="13">
        <f t="shared" si="32"/>
        <v>24.853382207528629</v>
      </c>
      <c r="I47" s="13">
        <f t="shared" si="32"/>
        <v>25.574130291546961</v>
      </c>
      <c r="J47" s="13">
        <f t="shared" si="32"/>
        <v>26.315780070001818</v>
      </c>
      <c r="K47" s="13">
        <f t="shared" si="32"/>
        <v>27.078937692031872</v>
      </c>
      <c r="L47" s="13">
        <f t="shared" si="32"/>
        <v>27.864226885100791</v>
      </c>
      <c r="M47" s="13">
        <f t="shared" si="32"/>
        <v>28.672289464768713</v>
      </c>
      <c r="N47" s="13">
        <f t="shared" si="32"/>
        <v>29.503785859247003</v>
      </c>
      <c r="O47" s="13">
        <f t="shared" si="32"/>
        <v>30.359395649165165</v>
      </c>
      <c r="P47" s="13">
        <f t="shared" si="32"/>
        <v>31.239818122990954</v>
      </c>
      <c r="Q47" s="13">
        <f>Q45/2080</f>
        <v>32.145772848557691</v>
      </c>
      <c r="R47" s="8"/>
    </row>
    <row r="48" spans="1:18" s="5" customFormat="1" ht="14.25" x14ac:dyDescent="0.25">
      <c r="A48" s="6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 s="5" customFormat="1" ht="14.25" x14ac:dyDescent="0.25">
      <c r="A49" s="6"/>
      <c r="B49" s="4" t="s">
        <v>17</v>
      </c>
      <c r="C49" s="7">
        <f t="shared" ref="C49:O49" si="33">D49/(1+0.029)</f>
        <v>39859.422947532614</v>
      </c>
      <c r="D49" s="7">
        <f t="shared" si="33"/>
        <v>41015.346213011057</v>
      </c>
      <c r="E49" s="7">
        <f t="shared" si="33"/>
        <v>42204.79125318837</v>
      </c>
      <c r="F49" s="7">
        <f t="shared" si="33"/>
        <v>43428.73019953083</v>
      </c>
      <c r="G49" s="7">
        <f t="shared" si="33"/>
        <v>44688.163375317221</v>
      </c>
      <c r="H49" s="7">
        <f t="shared" si="33"/>
        <v>45984.120113201418</v>
      </c>
      <c r="I49" s="7">
        <f t="shared" si="33"/>
        <v>47317.659596484256</v>
      </c>
      <c r="J49" s="7">
        <f t="shared" si="33"/>
        <v>48689.871724782293</v>
      </c>
      <c r="K49" s="7">
        <f t="shared" si="33"/>
        <v>50101.878004800972</v>
      </c>
      <c r="L49" s="7">
        <f t="shared" si="33"/>
        <v>51554.832466940199</v>
      </c>
      <c r="M49" s="7">
        <f t="shared" si="33"/>
        <v>53049.922608481458</v>
      </c>
      <c r="N49" s="7">
        <f t="shared" si="33"/>
        <v>54588.370364127419</v>
      </c>
      <c r="O49" s="7">
        <f t="shared" si="33"/>
        <v>56171.433104687108</v>
      </c>
      <c r="P49" s="7">
        <f>Q49/(1+0.029)</f>
        <v>57800.404664723028</v>
      </c>
      <c r="Q49" s="7">
        <f>58167.84*1.0225</f>
        <v>59476.616399999992</v>
      </c>
      <c r="R49" s="8"/>
    </row>
    <row r="50" spans="1:18" s="5" customFormat="1" ht="14.25" x14ac:dyDescent="0.25">
      <c r="A50" s="6" t="s">
        <v>25</v>
      </c>
      <c r="B50" s="4" t="s">
        <v>18</v>
      </c>
      <c r="C50" s="7">
        <f t="shared" ref="C50:P50" si="34">C49/12</f>
        <v>3321.6185789610513</v>
      </c>
      <c r="D50" s="7">
        <f t="shared" si="34"/>
        <v>3417.9455177509212</v>
      </c>
      <c r="E50" s="7">
        <f t="shared" si="34"/>
        <v>3517.0659377656975</v>
      </c>
      <c r="F50" s="7">
        <f t="shared" si="34"/>
        <v>3619.0608499609025</v>
      </c>
      <c r="G50" s="7">
        <f t="shared" si="34"/>
        <v>3724.0136146097684</v>
      </c>
      <c r="H50" s="7">
        <f t="shared" si="34"/>
        <v>3832.0100094334516</v>
      </c>
      <c r="I50" s="7">
        <f t="shared" si="34"/>
        <v>3943.1382997070214</v>
      </c>
      <c r="J50" s="7">
        <f t="shared" si="34"/>
        <v>4057.4893103985246</v>
      </c>
      <c r="K50" s="7">
        <f t="shared" si="34"/>
        <v>4175.1565004000813</v>
      </c>
      <c r="L50" s="7">
        <f t="shared" si="34"/>
        <v>4296.236038911683</v>
      </c>
      <c r="M50" s="7">
        <f t="shared" si="34"/>
        <v>4420.8268840401215</v>
      </c>
      <c r="N50" s="7">
        <f t="shared" si="34"/>
        <v>4549.0308636772852</v>
      </c>
      <c r="O50" s="7">
        <f t="shared" si="34"/>
        <v>4680.9527587239254</v>
      </c>
      <c r="P50" s="7">
        <f t="shared" si="34"/>
        <v>4816.7003887269193</v>
      </c>
      <c r="Q50" s="7">
        <f>Q49/12</f>
        <v>4956.3846999999996</v>
      </c>
      <c r="R50" s="8"/>
    </row>
    <row r="51" spans="1:18" s="5" customFormat="1" ht="14.25" x14ac:dyDescent="0.25">
      <c r="A51" s="6"/>
      <c r="B51" s="4" t="s">
        <v>19</v>
      </c>
      <c r="C51" s="7">
        <f t="shared" ref="C51:P51" si="35">C49/2080</f>
        <v>19.163184109390681</v>
      </c>
      <c r="D51" s="7">
        <f t="shared" si="35"/>
        <v>19.718916448563007</v>
      </c>
      <c r="E51" s="7">
        <f t="shared" si="35"/>
        <v>20.290765025571332</v>
      </c>
      <c r="F51" s="7">
        <f t="shared" si="35"/>
        <v>20.879197211312899</v>
      </c>
      <c r="G51" s="7">
        <f t="shared" si="35"/>
        <v>21.484693930440972</v>
      </c>
      <c r="H51" s="7">
        <f t="shared" si="35"/>
        <v>22.107750054423757</v>
      </c>
      <c r="I51" s="7">
        <f t="shared" si="35"/>
        <v>22.748874806002046</v>
      </c>
      <c r="J51" s="7">
        <f t="shared" si="35"/>
        <v>23.408592175376103</v>
      </c>
      <c r="K51" s="7">
        <f t="shared" si="35"/>
        <v>24.087441348462004</v>
      </c>
      <c r="L51" s="7">
        <f t="shared" si="35"/>
        <v>24.785977147567404</v>
      </c>
      <c r="M51" s="7">
        <f t="shared" si="35"/>
        <v>25.504770484846855</v>
      </c>
      <c r="N51" s="7">
        <f t="shared" si="35"/>
        <v>26.244408828907414</v>
      </c>
      <c r="O51" s="7">
        <f t="shared" si="35"/>
        <v>27.005496684945726</v>
      </c>
      <c r="P51" s="7">
        <f t="shared" si="35"/>
        <v>27.788656088809148</v>
      </c>
      <c r="Q51" s="7">
        <f>Q49/2080</f>
        <v>28.594527115384611</v>
      </c>
      <c r="R51" s="8"/>
    </row>
    <row r="52" spans="1:18" s="5" customFormat="1" ht="14.25" x14ac:dyDescent="0.25">
      <c r="A52" s="6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 s="5" customFormat="1" ht="14.25" x14ac:dyDescent="0.25">
      <c r="A53" s="6"/>
      <c r="B53" s="4" t="s">
        <v>17</v>
      </c>
      <c r="C53" s="7">
        <f t="shared" ref="C53:O53" si="36">D53/(1+0.029)</f>
        <v>34964.199798473841</v>
      </c>
      <c r="D53" s="7">
        <f t="shared" si="36"/>
        <v>35978.161592629578</v>
      </c>
      <c r="E53" s="7">
        <f t="shared" si="36"/>
        <v>37021.528278815829</v>
      </c>
      <c r="F53" s="7">
        <f t="shared" si="36"/>
        <v>38095.152598901484</v>
      </c>
      <c r="G53" s="7">
        <f t="shared" si="36"/>
        <v>39199.912024269623</v>
      </c>
      <c r="H53" s="7">
        <f t="shared" si="36"/>
        <v>40336.709472973438</v>
      </c>
      <c r="I53" s="7">
        <f t="shared" si="36"/>
        <v>41506.474047689662</v>
      </c>
      <c r="J53" s="7">
        <f t="shared" si="36"/>
        <v>42710.161795072658</v>
      </c>
      <c r="K53" s="7">
        <f t="shared" si="36"/>
        <v>43948.756487129758</v>
      </c>
      <c r="L53" s="7">
        <f t="shared" si="36"/>
        <v>45223.270425256516</v>
      </c>
      <c r="M53" s="7">
        <f t="shared" si="36"/>
        <v>46534.745267588951</v>
      </c>
      <c r="N53" s="7">
        <f t="shared" si="36"/>
        <v>47884.252880349028</v>
      </c>
      <c r="O53" s="7">
        <f t="shared" si="36"/>
        <v>49272.896213879147</v>
      </c>
      <c r="P53" s="7">
        <f>Q53/(1+0.029)</f>
        <v>50701.810204081637</v>
      </c>
      <c r="Q53" s="7">
        <f>51024.12*1.0225</f>
        <v>52172.162700000001</v>
      </c>
      <c r="R53" s="8"/>
    </row>
    <row r="54" spans="1:18" s="5" customFormat="1" ht="14.25" x14ac:dyDescent="0.25">
      <c r="A54" s="6" t="s">
        <v>26</v>
      </c>
      <c r="B54" s="4" t="s">
        <v>18</v>
      </c>
      <c r="C54" s="7">
        <f t="shared" ref="C54:P54" si="37">C53/12</f>
        <v>2913.6833165394869</v>
      </c>
      <c r="D54" s="7">
        <f t="shared" si="37"/>
        <v>2998.1801327191315</v>
      </c>
      <c r="E54" s="7">
        <f t="shared" si="37"/>
        <v>3085.1273565679858</v>
      </c>
      <c r="F54" s="7">
        <f t="shared" si="37"/>
        <v>3174.5960499084572</v>
      </c>
      <c r="G54" s="7">
        <f t="shared" si="37"/>
        <v>3266.6593353558019</v>
      </c>
      <c r="H54" s="7">
        <f t="shared" si="37"/>
        <v>3361.3924560811197</v>
      </c>
      <c r="I54" s="7">
        <f t="shared" si="37"/>
        <v>3458.8728373074719</v>
      </c>
      <c r="J54" s="7">
        <f t="shared" si="37"/>
        <v>3559.1801495893883</v>
      </c>
      <c r="K54" s="7">
        <f t="shared" si="37"/>
        <v>3662.39637392748</v>
      </c>
      <c r="L54" s="7">
        <f t="shared" si="37"/>
        <v>3768.6058687713762</v>
      </c>
      <c r="M54" s="7">
        <f t="shared" si="37"/>
        <v>3877.8954389657461</v>
      </c>
      <c r="N54" s="7">
        <f t="shared" si="37"/>
        <v>3990.3544066957525</v>
      </c>
      <c r="O54" s="7">
        <f t="shared" si="37"/>
        <v>4106.0746844899286</v>
      </c>
      <c r="P54" s="7">
        <f t="shared" si="37"/>
        <v>4225.1508503401365</v>
      </c>
      <c r="Q54" s="7">
        <f>Q53/12</f>
        <v>4347.6802250000001</v>
      </c>
      <c r="R54" s="8"/>
    </row>
    <row r="55" spans="1:18" s="5" customFormat="1" ht="14.25" x14ac:dyDescent="0.25">
      <c r="A55" s="6"/>
      <c r="B55" s="4" t="s">
        <v>19</v>
      </c>
      <c r="C55" s="7">
        <f t="shared" ref="C55:P55" si="38">C53/2080</f>
        <v>16.809711441573963</v>
      </c>
      <c r="D55" s="7">
        <f t="shared" si="38"/>
        <v>17.297193073379606</v>
      </c>
      <c r="E55" s="7">
        <f t="shared" si="38"/>
        <v>17.798811672507611</v>
      </c>
      <c r="F55" s="7">
        <f t="shared" si="38"/>
        <v>18.31497721101033</v>
      </c>
      <c r="G55" s="7">
        <f t="shared" si="38"/>
        <v>18.846111550129628</v>
      </c>
      <c r="H55" s="7">
        <f t="shared" si="38"/>
        <v>19.392648785083384</v>
      </c>
      <c r="I55" s="7">
        <f t="shared" si="38"/>
        <v>19.955035599850799</v>
      </c>
      <c r="J55" s="7">
        <f t="shared" si="38"/>
        <v>20.533731632246472</v>
      </c>
      <c r="K55" s="7">
        <f t="shared" si="38"/>
        <v>21.129209849581613</v>
      </c>
      <c r="L55" s="7">
        <f t="shared" si="38"/>
        <v>21.741956935219481</v>
      </c>
      <c r="M55" s="7">
        <f t="shared" si="38"/>
        <v>22.372473686340843</v>
      </c>
      <c r="N55" s="7">
        <f t="shared" si="38"/>
        <v>23.021275423244724</v>
      </c>
      <c r="O55" s="7">
        <f t="shared" si="38"/>
        <v>23.688892410518822</v>
      </c>
      <c r="P55" s="7">
        <f t="shared" si="38"/>
        <v>24.375870290423865</v>
      </c>
      <c r="Q55" s="7">
        <f>Q53/2080</f>
        <v>25.082770528846154</v>
      </c>
      <c r="R55" s="8"/>
    </row>
    <row r="56" spans="1:18" s="5" customFormat="1" ht="14.25" x14ac:dyDescent="0.25">
      <c r="A56" s="6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1:18" s="5" customFormat="1" ht="14.25" x14ac:dyDescent="0.25">
      <c r="A57" s="6"/>
      <c r="B57" s="4" t="s">
        <v>17</v>
      </c>
      <c r="C57" s="7">
        <f t="shared" ref="C57:O57" si="39">D57/(1+0.029)</f>
        <v>30670.59053737763</v>
      </c>
      <c r="D57" s="7">
        <f t="shared" si="39"/>
        <v>31560.037662961578</v>
      </c>
      <c r="E57" s="7">
        <f t="shared" si="39"/>
        <v>32475.278755187461</v>
      </c>
      <c r="F57" s="7">
        <f t="shared" si="39"/>
        <v>33417.061839087895</v>
      </c>
      <c r="G57" s="7">
        <f t="shared" si="39"/>
        <v>34386.156632421444</v>
      </c>
      <c r="H57" s="7">
        <f t="shared" si="39"/>
        <v>35383.355174761666</v>
      </c>
      <c r="I57" s="7">
        <f t="shared" si="39"/>
        <v>36409.472474829752</v>
      </c>
      <c r="J57" s="7">
        <f t="shared" si="39"/>
        <v>37465.347176599811</v>
      </c>
      <c r="K57" s="7">
        <f t="shared" si="39"/>
        <v>38551.8422447212</v>
      </c>
      <c r="L57" s="7">
        <f t="shared" si="39"/>
        <v>39669.845669818111</v>
      </c>
      <c r="M57" s="7">
        <f t="shared" si="39"/>
        <v>40820.271194242836</v>
      </c>
      <c r="N57" s="7">
        <f t="shared" si="39"/>
        <v>42004.059058875871</v>
      </c>
      <c r="O57" s="7">
        <f t="shared" si="39"/>
        <v>43222.176771583268</v>
      </c>
      <c r="P57" s="7">
        <f>Q57/(1+0.029)</f>
        <v>44475.619897959179</v>
      </c>
      <c r="Q57" s="7">
        <f>44758.35*1.0225</f>
        <v>45765.412874999995</v>
      </c>
      <c r="R57" s="8"/>
    </row>
    <row r="58" spans="1:18" s="5" customFormat="1" ht="14.25" x14ac:dyDescent="0.25">
      <c r="A58" s="6" t="s">
        <v>27</v>
      </c>
      <c r="B58" s="4" t="s">
        <v>18</v>
      </c>
      <c r="C58" s="7">
        <f t="shared" ref="C58:P58" si="40">C57/12</f>
        <v>2555.8825447814693</v>
      </c>
      <c r="D58" s="7">
        <f t="shared" si="40"/>
        <v>2630.0031385801317</v>
      </c>
      <c r="E58" s="7">
        <f t="shared" si="40"/>
        <v>2706.2732295989549</v>
      </c>
      <c r="F58" s="7">
        <f t="shared" si="40"/>
        <v>2784.7551532573248</v>
      </c>
      <c r="G58" s="7">
        <f t="shared" si="40"/>
        <v>2865.5130527017868</v>
      </c>
      <c r="H58" s="7">
        <f t="shared" si="40"/>
        <v>2948.6129312301387</v>
      </c>
      <c r="I58" s="7">
        <f t="shared" si="40"/>
        <v>3034.1227062358125</v>
      </c>
      <c r="J58" s="7">
        <f t="shared" si="40"/>
        <v>3122.1122647166508</v>
      </c>
      <c r="K58" s="7">
        <f t="shared" si="40"/>
        <v>3212.6535203934332</v>
      </c>
      <c r="L58" s="7">
        <f t="shared" si="40"/>
        <v>3305.8204724848424</v>
      </c>
      <c r="M58" s="7">
        <f t="shared" si="40"/>
        <v>3401.6892661869028</v>
      </c>
      <c r="N58" s="7">
        <f t="shared" si="40"/>
        <v>3500.3382549063226</v>
      </c>
      <c r="O58" s="7">
        <f t="shared" si="40"/>
        <v>3601.8480642986055</v>
      </c>
      <c r="P58" s="7">
        <f t="shared" si="40"/>
        <v>3706.3016581632651</v>
      </c>
      <c r="Q58" s="7">
        <f>Q57/12</f>
        <v>3813.7844062499994</v>
      </c>
      <c r="R58" s="8"/>
    </row>
    <row r="59" spans="1:18" s="5" customFormat="1" ht="14.25" x14ac:dyDescent="0.25">
      <c r="A59" s="6"/>
      <c r="B59" s="4" t="s">
        <v>19</v>
      </c>
      <c r="C59" s="7">
        <f t="shared" ref="C59:P59" si="41">C57/2080</f>
        <v>14.74547621989309</v>
      </c>
      <c r="D59" s="7">
        <f t="shared" si="41"/>
        <v>15.173095030269989</v>
      </c>
      <c r="E59" s="7">
        <f t="shared" si="41"/>
        <v>15.613114786147818</v>
      </c>
      <c r="F59" s="7">
        <f t="shared" si="41"/>
        <v>16.065895114946102</v>
      </c>
      <c r="G59" s="7">
        <f t="shared" si="41"/>
        <v>16.53180607327954</v>
      </c>
      <c r="H59" s="7">
        <f t="shared" si="41"/>
        <v>17.011228449404648</v>
      </c>
      <c r="I59" s="7">
        <f t="shared" si="41"/>
        <v>17.50455407443738</v>
      </c>
      <c r="J59" s="7">
        <f t="shared" si="41"/>
        <v>18.012186142596065</v>
      </c>
      <c r="K59" s="7">
        <f t="shared" si="41"/>
        <v>18.534539540731345</v>
      </c>
      <c r="L59" s="7">
        <f t="shared" si="41"/>
        <v>19.072041187412552</v>
      </c>
      <c r="M59" s="7">
        <f t="shared" si="41"/>
        <v>19.625130381847516</v>
      </c>
      <c r="N59" s="7">
        <f t="shared" si="41"/>
        <v>20.194259162921092</v>
      </c>
      <c r="O59" s="7">
        <f t="shared" si="41"/>
        <v>20.779892678645801</v>
      </c>
      <c r="P59" s="7">
        <f t="shared" si="41"/>
        <v>21.382509566326529</v>
      </c>
      <c r="Q59" s="7">
        <f>Q57/2080</f>
        <v>22.002602343749999</v>
      </c>
      <c r="R59" s="8"/>
    </row>
    <row r="60" spans="1:18" s="5" customFormat="1" ht="14.25" x14ac:dyDescent="0.25">
      <c r="A60" s="6"/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</row>
    <row r="61" spans="1:18" s="5" customFormat="1" ht="14.25" x14ac:dyDescent="0.25">
      <c r="A61" s="17"/>
      <c r="B61" s="18" t="s">
        <v>29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8"/>
    </row>
    <row r="62" spans="1:18" s="5" customFormat="1" ht="14.25" x14ac:dyDescent="0.25">
      <c r="A62" s="17"/>
      <c r="B62" s="20" t="s">
        <v>19</v>
      </c>
      <c r="C62" s="19">
        <v>14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8"/>
    </row>
    <row r="69" spans="9:9" x14ac:dyDescent="0.25">
      <c r="I69" t="s">
        <v>28</v>
      </c>
    </row>
  </sheetData>
  <mergeCells count="2">
    <mergeCell ref="A1:Q1"/>
    <mergeCell ref="A2:Q2"/>
  </mergeCells>
  <pageMargins left="0.25" right="0.25" top="0.75" bottom="0.5" header="0.3" footer="0.3"/>
  <pageSetup scale="7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Aldene K Sumic</dc:creator>
  <cp:lastModifiedBy>Vanessa Vu</cp:lastModifiedBy>
  <cp:lastPrinted>2018-07-05T15:58:14Z</cp:lastPrinted>
  <dcterms:created xsi:type="dcterms:W3CDTF">2018-04-18T18:40:27Z</dcterms:created>
  <dcterms:modified xsi:type="dcterms:W3CDTF">2021-02-11T20:47:12Z</dcterms:modified>
</cp:coreProperties>
</file>